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8775" windowHeight="8250" tabRatio="935" firstSheet="1" activeTab="19"/>
  </bookViews>
  <sheets>
    <sheet name="IC50 Results Summary" sheetId="1" r:id="rId1"/>
    <sheet name="Charts" sheetId="2" r:id="rId2"/>
    <sheet name="Plate_16" sheetId="3" r:id="rId3"/>
    <sheet name="Plate_15" sheetId="4" r:id="rId4"/>
    <sheet name="Plate_14" sheetId="5" r:id="rId5"/>
    <sheet name="Plate_13" sheetId="6" r:id="rId6"/>
    <sheet name="Plate_12" sheetId="7" r:id="rId7"/>
    <sheet name="Plate_11" sheetId="8" r:id="rId8"/>
    <sheet name="Plate_10" sheetId="9" r:id="rId9"/>
    <sheet name="Plate_9" sheetId="10" r:id="rId10"/>
    <sheet name="Plate_8" sheetId="11" r:id="rId11"/>
    <sheet name="Plate_7" sheetId="12" r:id="rId12"/>
    <sheet name="Plate_6" sheetId="13" r:id="rId13"/>
    <sheet name="Plate_5" sheetId="14" r:id="rId14"/>
    <sheet name="Plate_4" sheetId="15" r:id="rId15"/>
    <sheet name="Plate_3" sheetId="16" r:id="rId16"/>
    <sheet name="Plate_2" sheetId="17" r:id="rId17"/>
    <sheet name="Plate_1" sheetId="18" r:id="rId18"/>
    <sheet name="Worksheet" sheetId="19" r:id="rId19"/>
    <sheet name="Example + Instructions" sheetId="20" r:id="rId20"/>
  </sheets>
  <definedNames>
    <definedName name="_IC50">#REF!</definedName>
    <definedName name="_xlnm.Print_Area" localSheetId="1">'Charts'!$A$1:$H$157</definedName>
    <definedName name="_xlnm.Print_Area" localSheetId="0">'IC50 Results Summary'!$A$1:$K$62</definedName>
    <definedName name="_xlnm.Print_Area" localSheetId="18">'Worksheet'!$A$1:$H$76</definedName>
  </definedNames>
  <calcPr fullCalcOnLoad="1"/>
</workbook>
</file>

<file path=xl/sharedStrings.xml><?xml version="1.0" encoding="utf-8"?>
<sst xmlns="http://schemas.openxmlformats.org/spreadsheetml/2006/main" count="336" uniqueCount="64">
  <si>
    <t>MOLIS</t>
  </si>
  <si>
    <t>IC50 Results Record Sheet: Neuraminidase Inhibitor Susceptibility</t>
  </si>
  <si>
    <t>Date:</t>
  </si>
  <si>
    <t>Machine:</t>
  </si>
  <si>
    <t>Subtype(s):</t>
  </si>
  <si>
    <t>Rack:</t>
  </si>
  <si>
    <t>Project:</t>
  </si>
  <si>
    <t>Plate No.</t>
  </si>
  <si>
    <t>Sample no.</t>
  </si>
  <si>
    <t>Virus</t>
  </si>
  <si>
    <t>IC50 O</t>
  </si>
  <si>
    <t>Mean IC50 O</t>
  </si>
  <si>
    <t>IC50 Z</t>
  </si>
  <si>
    <t>Mean IC50 Z</t>
  </si>
  <si>
    <t>Comments</t>
  </si>
  <si>
    <t>C1=wt*</t>
  </si>
  <si>
    <t>C2=R*</t>
  </si>
  <si>
    <t>*specify control strain used</t>
  </si>
  <si>
    <t>Technical Validation:</t>
  </si>
  <si>
    <t>Scientific Validation:</t>
  </si>
  <si>
    <t>Zanamivir Concentration</t>
  </si>
  <si>
    <t>Strain Name</t>
  </si>
  <si>
    <t>Virus Control</t>
  </si>
  <si>
    <t>Blank</t>
  </si>
  <si>
    <t>NEG MEAN</t>
  </si>
  <si>
    <t>Average-Blank</t>
  </si>
  <si>
    <t>50% Cut</t>
  </si>
  <si>
    <t>FINDIC50</t>
  </si>
  <si>
    <t>RES</t>
  </si>
  <si>
    <t>IC50</t>
  </si>
  <si>
    <t>Mean IC50</t>
  </si>
  <si>
    <t>Oseltamivir Concentration</t>
  </si>
  <si>
    <t>Neuraminidase Inhibition Assay Worksheet</t>
  </si>
  <si>
    <t>Refer to V6815, VW0771 and VW0772</t>
  </si>
  <si>
    <t xml:space="preserve">Date of Assay: </t>
  </si>
  <si>
    <t>MUNANA batch:</t>
  </si>
  <si>
    <t>Operator:</t>
  </si>
  <si>
    <t>MES Buffer batch:</t>
  </si>
  <si>
    <t>MUNANA Date:</t>
  </si>
  <si>
    <t>Stop solution batch:</t>
  </si>
  <si>
    <t>1+9</t>
  </si>
  <si>
    <t>Position</t>
  </si>
  <si>
    <t>LabNo</t>
  </si>
  <si>
    <t>Archive number</t>
  </si>
  <si>
    <t>Subtype</t>
  </si>
  <si>
    <t>Virus Dilution</t>
  </si>
  <si>
    <t>Volume (μL)</t>
  </si>
  <si>
    <t>Column 1+2</t>
  </si>
  <si>
    <t>Column 3+4</t>
  </si>
  <si>
    <t>Column 5+6</t>
  </si>
  <si>
    <t>Column 7+8</t>
  </si>
  <si>
    <t>Column 9+10</t>
  </si>
  <si>
    <t>Column 11+12</t>
  </si>
  <si>
    <t>2+10</t>
  </si>
  <si>
    <t>3+11</t>
  </si>
  <si>
    <t>4+12</t>
  </si>
  <si>
    <t>5+13</t>
  </si>
  <si>
    <t>6+14</t>
  </si>
  <si>
    <t>7+15</t>
  </si>
  <si>
    <t>8+16</t>
  </si>
  <si>
    <t>Comments:</t>
  </si>
  <si>
    <t>Temp:</t>
  </si>
  <si>
    <t>Filters/Gain:</t>
  </si>
  <si>
    <t>Gain %: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</si>
</sst>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[$-F800]dddd\,\ mmmm\ dd\,\ yyyy"/>
    <numFmt numFmtId="172" formatCode="0.00000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00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6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7.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11.75"/>
      <color indexed="8"/>
      <name val="Arial"/>
      <family val="2"/>
    </font>
    <font>
      <b/>
      <sz val="15.5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5" borderId="1" applyNumberFormat="0" applyAlignment="0" applyProtection="0"/>
    <xf numFmtId="0" fontId="44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10" borderId="1" applyNumberFormat="0" applyAlignment="0" applyProtection="0"/>
    <xf numFmtId="0" fontId="17" fillId="0" borderId="6" applyNumberFormat="0" applyFill="0" applyAlignment="0" applyProtection="0"/>
    <xf numFmtId="0" fontId="47" fillId="20" borderId="0" applyNumberFormat="0" applyBorder="0" applyAlignment="0" applyProtection="0"/>
    <xf numFmtId="0" fontId="0" fillId="21" borderId="7" applyNumberFormat="0" applyFont="0" applyAlignment="0" applyProtection="0"/>
    <xf numFmtId="0" fontId="48" fillId="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20" borderId="10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22" borderId="11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shrinkToFit="1"/>
    </xf>
    <xf numFmtId="0" fontId="12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 shrinkToFit="1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2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1" fillId="20" borderId="11" xfId="0" applyFont="1" applyFill="1" applyBorder="1" applyAlignment="1" applyProtection="1">
      <alignment horizontal="center" vertical="center"/>
      <protection/>
    </xf>
    <xf numFmtId="177" fontId="0" fillId="0" borderId="23" xfId="0" applyNumberFormat="1" applyBorder="1" applyAlignment="1" applyProtection="1">
      <alignment horizontal="center" vertical="center"/>
      <protection/>
    </xf>
    <xf numFmtId="0" fontId="0" fillId="20" borderId="0" xfId="0" applyFill="1" applyAlignment="1" applyProtection="1">
      <alignment/>
      <protection/>
    </xf>
    <xf numFmtId="0" fontId="0" fillId="23" borderId="21" xfId="0" applyFill="1" applyBorder="1" applyAlignment="1" applyProtection="1">
      <alignment horizontal="center" vertical="center"/>
      <protection/>
    </xf>
    <xf numFmtId="0" fontId="0" fillId="23" borderId="24" xfId="0" applyFill="1" applyBorder="1" applyAlignment="1" applyProtection="1">
      <alignment horizontal="center" vertical="center"/>
      <protection/>
    </xf>
    <xf numFmtId="0" fontId="0" fillId="23" borderId="0" xfId="0" applyFill="1" applyBorder="1" applyAlignment="1" applyProtection="1">
      <alignment horizontal="center" vertical="center"/>
      <protection/>
    </xf>
    <xf numFmtId="0" fontId="0" fillId="23" borderId="23" xfId="0" applyFill="1" applyBorder="1" applyAlignment="1" applyProtection="1">
      <alignment horizontal="center" vertical="center"/>
      <protection/>
    </xf>
    <xf numFmtId="0" fontId="0" fillId="23" borderId="25" xfId="0" applyFill="1" applyBorder="1" applyAlignment="1" applyProtection="1">
      <alignment horizontal="center" vertical="center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0" fontId="0" fillId="23" borderId="12" xfId="0" applyFill="1" applyBorder="1" applyAlignment="1" applyProtection="1">
      <alignment horizontal="center" vertical="center"/>
      <protection/>
    </xf>
    <xf numFmtId="0" fontId="0" fillId="23" borderId="26" xfId="0" applyFill="1" applyBorder="1" applyAlignment="1" applyProtection="1">
      <alignment horizontal="center" vertical="center"/>
      <protection/>
    </xf>
    <xf numFmtId="2" fontId="1" fillId="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25" xfId="0" applyNumberFormat="1" applyFont="1" applyBorder="1" applyAlignment="1" applyProtection="1">
      <alignment horizontal="center" vertical="center"/>
      <protection/>
    </xf>
    <xf numFmtId="2" fontId="1" fillId="0" borderId="27" xfId="0" applyNumberFormat="1" applyFont="1" applyBorder="1" applyAlignment="1" applyProtection="1">
      <alignment horizontal="center" vertical="center"/>
      <protection/>
    </xf>
    <xf numFmtId="2" fontId="1" fillId="0" borderId="26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2" fontId="11" fillId="3" borderId="11" xfId="0" applyNumberFormat="1" applyFont="1" applyFill="1" applyBorder="1" applyAlignment="1" applyProtection="1">
      <alignment horizontal="center" vertical="center"/>
      <protection/>
    </xf>
    <xf numFmtId="2" fontId="11" fillId="3" borderId="28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77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2" fillId="22" borderId="11" xfId="0" applyFont="1" applyFill="1" applyBorder="1" applyAlignment="1" applyProtection="1">
      <alignment horizontal="center" vertical="center"/>
      <protection/>
    </xf>
    <xf numFmtId="0" fontId="12" fillId="12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2" fontId="2" fillId="0" borderId="11" xfId="0" applyNumberFormat="1" applyFont="1" applyBorder="1" applyAlignment="1" applyProtection="1">
      <alignment horizontal="center" vertical="center" shrinkToFit="1"/>
      <protection/>
    </xf>
    <xf numFmtId="2" fontId="1" fillId="0" borderId="10" xfId="0" applyNumberFormat="1" applyFont="1" applyBorder="1" applyAlignment="1" applyProtection="1">
      <alignment horizontal="center" vertical="center" shrinkToFit="1"/>
      <protection/>
    </xf>
    <xf numFmtId="2" fontId="2" fillId="8" borderId="32" xfId="0" applyNumberFormat="1" applyFont="1" applyFill="1" applyBorder="1" applyAlignment="1" applyProtection="1">
      <alignment horizontal="center" vertical="center" shrinkToFit="1"/>
      <protection/>
    </xf>
    <xf numFmtId="2" fontId="2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2" fontId="1" fillId="0" borderId="11" xfId="0" applyNumberFormat="1" applyFont="1" applyBorder="1" applyAlignment="1" applyProtection="1">
      <alignment horizontal="center" vertical="center" shrinkToFit="1"/>
      <protection/>
    </xf>
    <xf numFmtId="2" fontId="2" fillId="8" borderId="33" xfId="0" applyNumberFormat="1" applyFont="1" applyFill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2" fontId="2" fillId="0" borderId="34" xfId="0" applyNumberFormat="1" applyFont="1" applyBorder="1" applyAlignment="1" applyProtection="1">
      <alignment horizontal="center" vertical="center" shrinkToFit="1"/>
      <protection/>
    </xf>
    <xf numFmtId="2" fontId="1" fillId="0" borderId="34" xfId="0" applyNumberFormat="1" applyFont="1" applyBorder="1" applyAlignment="1" applyProtection="1">
      <alignment horizontal="center" vertical="center" shrinkToFit="1"/>
      <protection/>
    </xf>
    <xf numFmtId="2" fontId="2" fillId="8" borderId="3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/>
      <protection locked="0"/>
    </xf>
    <xf numFmtId="0" fontId="0" fillId="23" borderId="21" xfId="0" applyFill="1" applyBorder="1" applyAlignment="1" applyProtection="1">
      <alignment/>
      <protection locked="0"/>
    </xf>
    <xf numFmtId="0" fontId="0" fillId="23" borderId="24" xfId="0" applyFill="1" applyBorder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0" fillId="23" borderId="36" xfId="0" applyFill="1" applyBorder="1" applyAlignment="1" applyProtection="1">
      <alignment/>
      <protection locked="0"/>
    </xf>
    <xf numFmtId="0" fontId="0" fillId="23" borderId="23" xfId="0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/>
      <protection locked="0"/>
    </xf>
    <xf numFmtId="0" fontId="0" fillId="23" borderId="26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21" xfId="0" applyFill="1" applyBorder="1" applyAlignment="1" applyProtection="1">
      <alignment horizontal="center" vertical="center"/>
      <protection locked="0"/>
    </xf>
    <xf numFmtId="0" fontId="0" fillId="23" borderId="24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23" borderId="25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 horizontal="center" vertical="center"/>
      <protection locked="0"/>
    </xf>
    <xf numFmtId="0" fontId="0" fillId="23" borderId="26" xfId="0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177" fontId="0" fillId="12" borderId="11" xfId="0" applyNumberForma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shrinkToFit="1"/>
      <protection/>
    </xf>
    <xf numFmtId="0" fontId="1" fillId="0" borderId="19" xfId="0" applyNumberFormat="1" applyFont="1" applyBorder="1" applyAlignment="1" applyProtection="1">
      <alignment horizontal="center" vertical="center" shrinkToFit="1"/>
      <protection/>
    </xf>
    <xf numFmtId="0" fontId="1" fillId="0" borderId="28" xfId="0" applyNumberFormat="1" applyFont="1" applyBorder="1" applyAlignment="1" applyProtection="1">
      <alignment horizontal="center" vertical="center" shrinkToFit="1"/>
      <protection/>
    </xf>
    <xf numFmtId="0" fontId="1" fillId="0" borderId="40" xfId="0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3D5FF"/>
      <rgbColor rgb="00FFFFDF"/>
      <rgbColor rgb="00FFE846"/>
      <rgbColor rgb="00CDFFC9"/>
      <rgbColor rgb="00FFFFFF"/>
      <rgbColor rgb="00FFE7C7"/>
      <rgbColor rgb="00000000"/>
      <rgbColor rgb="00FFFC75"/>
      <rgbColor rgb="00000080"/>
      <rgbColor rgb="0086FF7D"/>
      <rgbColor rgb="000000FF"/>
      <rgbColor rgb="00FFCB8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B7"/>
      <rgbColor rgb="00ACFFE3"/>
      <rgbColor rgb="00FFD784"/>
      <rgbColor rgb="00FFB9B9"/>
      <rgbColor rgb="00BFCDFF"/>
      <rgbColor rgb="00EFE7FF"/>
      <rgbColor rgb="00FF1900"/>
      <rgbColor rgb="00DDFF8F"/>
      <rgbColor rgb="009DB2FF"/>
      <rgbColor rgb="004FFFC4"/>
      <rgbColor rgb="00FFB9B9"/>
      <rgbColor rgb="00DFFFFF"/>
      <rgbColor rgb="00CAFF53"/>
      <rgbColor rgb="00A8FCFE"/>
      <rgbColor rgb="00FFFF00"/>
      <rgbColor rgb="00969696"/>
      <rgbColor rgb="00003366"/>
      <rgbColor rgb="00FFBE3D"/>
      <rgbColor rgb="00003300"/>
      <rgbColor rgb="0095DEEF"/>
      <rgbColor rgb="00993300"/>
      <rgbColor rgb="000D9F1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85"/>
          <c:w val="0.860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Plate_1!$B$2:$C$2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10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3025"/>
          <c:w val="0.844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Plate_10!$B$2:$C$2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Plate_10!$D$2:$E$2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Plate_10!$F$2:$G$2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Plate_10!$H$2:$I$2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Plate_10!$J$2:$K$2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Plate_10!$L$2:$M$2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275"/>
          <c:w val="0.09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11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908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Plate_11!$B$2:$C$2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12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775"/>
          <c:w val="0.918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Plate_12!$B$2:$C$2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55"/>
          <c:w val="0.097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13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918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Plate_13!$B$2:$C$2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14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85"/>
          <c:w val="0.918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Plate_14!$B$2:$C$2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45"/>
          <c:w val="0.097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15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975"/>
          <c:w val="0.9087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Plate_15!$B$2:$C$2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475"/>
          <c:w val="0.097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16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890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Plate_16!$B$2:$C$2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758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16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Plate_16!$C$13:$C$19</c:f>
              <c:numCache/>
            </c:numRef>
          </c:val>
          <c:smooth val="0"/>
        </c:ser>
        <c:ser>
          <c:idx val="2"/>
          <c:order val="2"/>
          <c:tx>
            <c:strRef>
              <c:f>Plate_16!$D$2:$E$2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Plate_16!$E$13:$E$19</c:f>
              <c:numCache/>
            </c:numRef>
          </c:val>
          <c:smooth val="0"/>
        </c:ser>
        <c:ser>
          <c:idx val="4"/>
          <c:order val="4"/>
          <c:tx>
            <c:strRef>
              <c:f>Plate_16!$F$2:$G$2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Plate_16!$G$13:$G$19</c:f>
              <c:numCache/>
            </c:numRef>
          </c:val>
          <c:smooth val="0"/>
        </c:ser>
        <c:ser>
          <c:idx val="6"/>
          <c:order val="6"/>
          <c:tx>
            <c:strRef>
              <c:f>Plate_16!$H$2:$I$2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Plate_16!$I$13:$I$19</c:f>
              <c:numCache/>
            </c:numRef>
          </c:val>
          <c:smooth val="0"/>
        </c:ser>
        <c:ser>
          <c:idx val="8"/>
          <c:order val="8"/>
          <c:tx>
            <c:strRef>
              <c:f>Plate_16!$J$2:$K$2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Plate_16!$K$13:$K$19</c:f>
              <c:numCache/>
            </c:numRef>
          </c:val>
          <c:smooth val="0"/>
        </c:ser>
        <c:ser>
          <c:idx val="10"/>
          <c:order val="10"/>
          <c:tx>
            <c:strRef>
              <c:f>Plate_16!$L$2:$M$2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Plate_16!$M$21:$M$27</c:f>
              <c:numCache/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7875"/>
          <c:y val="0.84625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15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Plate_15!$C$13:$C$19</c:f>
              <c:numCache/>
            </c:numRef>
          </c:val>
          <c:smooth val="0"/>
        </c:ser>
        <c:ser>
          <c:idx val="2"/>
          <c:order val="2"/>
          <c:tx>
            <c:strRef>
              <c:f>Plate_15!$D$2:$E$2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Plate_15!$E$13:$E$19</c:f>
              <c:numCache/>
            </c:numRef>
          </c:val>
          <c:smooth val="0"/>
        </c:ser>
        <c:ser>
          <c:idx val="4"/>
          <c:order val="4"/>
          <c:tx>
            <c:strRef>
              <c:f>Plate_15!$F$2:$G$2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Plate_15!$G$13:$G$19</c:f>
              <c:numCache/>
            </c:numRef>
          </c:val>
          <c:smooth val="0"/>
        </c:ser>
        <c:ser>
          <c:idx val="6"/>
          <c:order val="6"/>
          <c:tx>
            <c:strRef>
              <c:f>Plate_15!$H$2:$I$2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Plate_15!$I$13:$I$19</c:f>
              <c:numCache/>
            </c:numRef>
          </c:val>
          <c:smooth val="0"/>
        </c:ser>
        <c:ser>
          <c:idx val="8"/>
          <c:order val="8"/>
          <c:tx>
            <c:strRef>
              <c:f>Plate_15!$J$2:$K$2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Plate_15!$K$13:$K$19</c:f>
              <c:numCache/>
            </c:numRef>
          </c:val>
          <c:smooth val="0"/>
        </c:ser>
        <c:ser>
          <c:idx val="10"/>
          <c:order val="10"/>
          <c:tx>
            <c:strRef>
              <c:f>Plate_15!$L$2:$M$2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Plate_15!$M$21:$M$27</c:f>
              <c:numCache/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14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Plate_14!$C$13:$C$19</c:f>
              <c:numCache/>
            </c:numRef>
          </c:val>
          <c:smooth val="0"/>
        </c:ser>
        <c:ser>
          <c:idx val="2"/>
          <c:order val="2"/>
          <c:tx>
            <c:strRef>
              <c:f>Plate_14!$D$2:$E$2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Plate_14!$E$13:$E$19</c:f>
              <c:numCache/>
            </c:numRef>
          </c:val>
          <c:smooth val="0"/>
        </c:ser>
        <c:ser>
          <c:idx val="4"/>
          <c:order val="4"/>
          <c:tx>
            <c:strRef>
              <c:f>Plate_14!$F$2:$G$2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Plate_14!$G$13:$G$19</c:f>
              <c:numCache/>
            </c:numRef>
          </c:val>
          <c:smooth val="0"/>
        </c:ser>
        <c:ser>
          <c:idx val="6"/>
          <c:order val="6"/>
          <c:tx>
            <c:strRef>
              <c:f>Plate_14!$H$2:$I$2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Plate_14!$I$13:$I$19</c:f>
              <c:numCache/>
            </c:numRef>
          </c:val>
          <c:smooth val="0"/>
        </c:ser>
        <c:ser>
          <c:idx val="8"/>
          <c:order val="8"/>
          <c:tx>
            <c:strRef>
              <c:f>Plate_14!$J$2:$K$2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Plate_14!$K$13:$K$19</c:f>
              <c:numCache/>
            </c:numRef>
          </c:val>
          <c:smooth val="0"/>
        </c:ser>
        <c:ser>
          <c:idx val="10"/>
          <c:order val="10"/>
          <c:tx>
            <c:strRef>
              <c:f>Plate_14!$L$2:$M$2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Plate_14!$M$21:$M$27</c:f>
              <c:numCache/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2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975"/>
          <c:w val="0.8707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Plate_2!$B$2:$C$2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991389"/>
        <c:axId val="41595910"/>
      </c:line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991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475"/>
          <c:w val="0.09875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13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Plate_13!$C$13:$C$19</c:f>
              <c:numCache/>
            </c:numRef>
          </c:val>
          <c:smooth val="0"/>
        </c:ser>
        <c:ser>
          <c:idx val="2"/>
          <c:order val="2"/>
          <c:tx>
            <c:strRef>
              <c:f>Plate_13!$D$2:$E$2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Plate_13!$E$13:$E$19</c:f>
              <c:numCache/>
            </c:numRef>
          </c:val>
          <c:smooth val="0"/>
        </c:ser>
        <c:ser>
          <c:idx val="4"/>
          <c:order val="4"/>
          <c:tx>
            <c:strRef>
              <c:f>Plate_13!$F$2:$G$2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Plate_13!$G$13:$G$19</c:f>
              <c:numCache/>
            </c:numRef>
          </c:val>
          <c:smooth val="0"/>
        </c:ser>
        <c:ser>
          <c:idx val="6"/>
          <c:order val="6"/>
          <c:tx>
            <c:strRef>
              <c:f>Plate_13!$H$2:$I$2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Plate_13!$I$13:$I$19</c:f>
              <c:numCache/>
            </c:numRef>
          </c:val>
          <c:smooth val="0"/>
        </c:ser>
        <c:ser>
          <c:idx val="8"/>
          <c:order val="8"/>
          <c:tx>
            <c:strRef>
              <c:f>Plate_13!$J$2:$K$2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Plate_13!$K$13:$K$19</c:f>
              <c:numCache/>
            </c:numRef>
          </c:val>
          <c:smooth val="0"/>
        </c:ser>
        <c:ser>
          <c:idx val="10"/>
          <c:order val="10"/>
          <c:tx>
            <c:strRef>
              <c:f>Plate_13!$L$2:$M$2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Plate_13!$M$21:$M$27</c:f>
              <c:numCache/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12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Plate_12!$C$13:$C$19</c:f>
              <c:numCache/>
            </c:numRef>
          </c:val>
          <c:smooth val="0"/>
        </c:ser>
        <c:ser>
          <c:idx val="2"/>
          <c:order val="2"/>
          <c:tx>
            <c:strRef>
              <c:f>Plate_12!$D$2:$E$2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Plate_12!$E$13:$E$19</c:f>
              <c:numCache/>
            </c:numRef>
          </c:val>
          <c:smooth val="0"/>
        </c:ser>
        <c:ser>
          <c:idx val="4"/>
          <c:order val="4"/>
          <c:tx>
            <c:strRef>
              <c:f>Plate_12!$F$2:$G$2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Plate_12!$G$13:$G$19</c:f>
              <c:numCache/>
            </c:numRef>
          </c:val>
          <c:smooth val="0"/>
        </c:ser>
        <c:ser>
          <c:idx val="6"/>
          <c:order val="6"/>
          <c:tx>
            <c:strRef>
              <c:f>Plate_12!$H$2:$I$2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Plate_12!$I$13:$I$19</c:f>
              <c:numCache/>
            </c:numRef>
          </c:val>
          <c:smooth val="0"/>
        </c:ser>
        <c:ser>
          <c:idx val="8"/>
          <c:order val="8"/>
          <c:tx>
            <c:strRef>
              <c:f>Plate_12!$J$2:$K$2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Plate_12!$K$13:$K$19</c:f>
              <c:numCache/>
            </c:numRef>
          </c:val>
          <c:smooth val="0"/>
        </c:ser>
        <c:ser>
          <c:idx val="10"/>
          <c:order val="10"/>
          <c:tx>
            <c:strRef>
              <c:f>Plate_12!$L$2:$M$2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Plate_12!$M$21:$M$27</c:f>
              <c:numCache/>
            </c:numRef>
          </c:val>
          <c:smooth val="0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3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Plate_11!$C$13:$C$19</c:f>
              <c:numCache/>
            </c:numRef>
          </c:val>
          <c:smooth val="0"/>
        </c:ser>
        <c:ser>
          <c:idx val="2"/>
          <c:order val="2"/>
          <c:tx>
            <c:strRef>
              <c:f>Plate_11!$D$2:$E$2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Plate_11!$E$13:$E$19</c:f>
              <c:numCache/>
            </c:numRef>
          </c:val>
          <c:smooth val="0"/>
        </c:ser>
        <c:ser>
          <c:idx val="4"/>
          <c:order val="4"/>
          <c:tx>
            <c:strRef>
              <c:f>Plate_11!$F$2:$G$2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Plate_11!$G$13:$G$19</c:f>
              <c:numCache/>
            </c:numRef>
          </c:val>
          <c:smooth val="0"/>
        </c:ser>
        <c:ser>
          <c:idx val="6"/>
          <c:order val="6"/>
          <c:tx>
            <c:strRef>
              <c:f>Plate_11!$H$2:$I$2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Plate_11!$I$13:$I$19</c:f>
              <c:numCache/>
            </c:numRef>
          </c:val>
          <c:smooth val="0"/>
        </c:ser>
        <c:ser>
          <c:idx val="8"/>
          <c:order val="8"/>
          <c:tx>
            <c:strRef>
              <c:f>Plate_11!$J$2:$K$2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Plate_11!$K$13:$K$19</c:f>
              <c:numCache/>
            </c:numRef>
          </c:val>
          <c:smooth val="0"/>
        </c:ser>
        <c:ser>
          <c:idx val="10"/>
          <c:order val="10"/>
          <c:tx>
            <c:strRef>
              <c:f>Plate_11!$L$2:$M$2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Plate_11!$M$21:$M$27</c:f>
              <c:numCache/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10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Plate_10!$B$2:$C$2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Plate_10!$C$13:$C$19</c:f>
              <c:numCache/>
            </c:numRef>
          </c:val>
          <c:smooth val="0"/>
        </c:ser>
        <c:ser>
          <c:idx val="2"/>
          <c:order val="2"/>
          <c:tx>
            <c:strRef>
              <c:f>Plate_10!$D$2:$E$2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Plate_10!$E$13:$E$19</c:f>
              <c:numCache/>
            </c:numRef>
          </c:val>
          <c:smooth val="0"/>
        </c:ser>
        <c:ser>
          <c:idx val="4"/>
          <c:order val="4"/>
          <c:tx>
            <c:strRef>
              <c:f>Plate_10!$F$2:$G$2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Plate_10!$G$13:$G$19</c:f>
              <c:numCache/>
            </c:numRef>
          </c:val>
          <c:smooth val="0"/>
        </c:ser>
        <c:ser>
          <c:idx val="6"/>
          <c:order val="6"/>
          <c:tx>
            <c:strRef>
              <c:f>Plate_10!$H$2:$I$2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Plate_10!$I$13:$I$19</c:f>
              <c:numCache/>
            </c:numRef>
          </c:val>
          <c:smooth val="0"/>
        </c:ser>
        <c:ser>
          <c:idx val="8"/>
          <c:order val="8"/>
          <c:tx>
            <c:strRef>
              <c:f>Plate_10!$J$2:$K$2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Plate_10!$K$13:$K$19</c:f>
              <c:numCache/>
            </c:numRef>
          </c:val>
          <c:smooth val="0"/>
        </c:ser>
        <c:ser>
          <c:idx val="10"/>
          <c:order val="10"/>
          <c:tx>
            <c:strRef>
              <c:f>Plate_10!$L$2:$M$2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Plate_10!$M$21:$M$27</c:f>
              <c:numCache/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9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Plate_9!$B$2:$C$2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Plate_9!$C$13:$C$19</c:f>
              <c:numCache/>
            </c:numRef>
          </c:val>
          <c:smooth val="0"/>
        </c:ser>
        <c:ser>
          <c:idx val="2"/>
          <c:order val="2"/>
          <c:tx>
            <c:strRef>
              <c:f>Plate_9!$D$2:$E$2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Plate_9!$E$13:$E$19</c:f>
              <c:numCache/>
            </c:numRef>
          </c:val>
          <c:smooth val="0"/>
        </c:ser>
        <c:ser>
          <c:idx val="4"/>
          <c:order val="4"/>
          <c:tx>
            <c:strRef>
              <c:f>Plate_9!$F$2:$G$2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Plate_9!$G$13:$G$19</c:f>
              <c:numCache/>
            </c:numRef>
          </c:val>
          <c:smooth val="0"/>
        </c:ser>
        <c:ser>
          <c:idx val="6"/>
          <c:order val="6"/>
          <c:tx>
            <c:strRef>
              <c:f>Plate_9!$H$2:$I$2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Plate_9!$I$13:$I$19</c:f>
              <c:numCache/>
            </c:numRef>
          </c:val>
          <c:smooth val="0"/>
        </c:ser>
        <c:ser>
          <c:idx val="8"/>
          <c:order val="8"/>
          <c:tx>
            <c:strRef>
              <c:f>Plate_9!$J$2:$K$2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Plate_9!$K$13:$K$19</c:f>
              <c:numCache/>
            </c:numRef>
          </c:val>
          <c:smooth val="0"/>
        </c:ser>
        <c:ser>
          <c:idx val="10"/>
          <c:order val="10"/>
          <c:tx>
            <c:strRef>
              <c:f>Plate_9!$L$2:$M$2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Plate_9!$M$21:$M$27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10725"/>
          <c:y val="0.832"/>
          <c:w val="0.868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8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Plate_8!$B$2:$C$2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Plate_8!$C$13:$C$19</c:f>
              <c:numCache/>
            </c:numRef>
          </c:val>
          <c:smooth val="0"/>
        </c:ser>
        <c:ser>
          <c:idx val="2"/>
          <c:order val="2"/>
          <c:tx>
            <c:strRef>
              <c:f>Plate_8!$D$2:$E$2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Plate_8!$E$13:$E$19</c:f>
              <c:numCache/>
            </c:numRef>
          </c:val>
          <c:smooth val="0"/>
        </c:ser>
        <c:ser>
          <c:idx val="4"/>
          <c:order val="4"/>
          <c:tx>
            <c:strRef>
              <c:f>Plate_8!$F$2:$G$2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Plate_8!$G$13:$G$19</c:f>
              <c:numCache/>
            </c:numRef>
          </c:val>
          <c:smooth val="0"/>
        </c:ser>
        <c:ser>
          <c:idx val="6"/>
          <c:order val="6"/>
          <c:tx>
            <c:strRef>
              <c:f>Plate_8!$H$2:$I$2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Plate_8!$I$13:$I$19</c:f>
              <c:numCache/>
            </c:numRef>
          </c:val>
          <c:smooth val="0"/>
        </c:ser>
        <c:ser>
          <c:idx val="8"/>
          <c:order val="8"/>
          <c:tx>
            <c:strRef>
              <c:f>Plate_8!$J$2:$K$2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Plate_8!$K$13:$K$19</c:f>
              <c:numCache/>
            </c:numRef>
          </c:val>
          <c:smooth val="0"/>
        </c:ser>
        <c:ser>
          <c:idx val="10"/>
          <c:order val="10"/>
          <c:tx>
            <c:strRef>
              <c:f>Plate_8!$L$2:$M$2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Plate_8!$M$21:$M$27</c:f>
              <c:numCache/>
            </c:numRef>
          </c:val>
          <c:smooth val="0"/>
        </c:ser>
        <c:marker val="1"/>
        <c:axId val="22995475"/>
        <c:axId val="5632684"/>
      </c:lineChart>
      <c:cat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72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7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Plate_7!$B$2:$C$2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Plate_7!$C$13:$C$19</c:f>
              <c:numCache/>
            </c:numRef>
          </c:val>
          <c:smooth val="0"/>
        </c:ser>
        <c:ser>
          <c:idx val="2"/>
          <c:order val="2"/>
          <c:tx>
            <c:strRef>
              <c:f>Plate_7!$D$2:$E$2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Plate_7!$E$13:$E$19</c:f>
              <c:numCache/>
            </c:numRef>
          </c:val>
          <c:smooth val="0"/>
        </c:ser>
        <c:ser>
          <c:idx val="4"/>
          <c:order val="4"/>
          <c:tx>
            <c:strRef>
              <c:f>Plate_7!$F$2:$G$2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Plate_7!$G$13:$G$19</c:f>
              <c:numCache/>
            </c:numRef>
          </c:val>
          <c:smooth val="0"/>
        </c:ser>
        <c:ser>
          <c:idx val="6"/>
          <c:order val="6"/>
          <c:tx>
            <c:strRef>
              <c:f>Plate_7!$H$2:$I$2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Plate_7!$I$13:$I$19</c:f>
              <c:numCache/>
            </c:numRef>
          </c:val>
          <c:smooth val="0"/>
        </c:ser>
        <c:ser>
          <c:idx val="8"/>
          <c:order val="8"/>
          <c:tx>
            <c:strRef>
              <c:f>Plate_7!$J$2:$K$2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Plate_7!$K$13:$K$19</c:f>
              <c:numCache/>
            </c:numRef>
          </c:val>
          <c:smooth val="0"/>
        </c:ser>
        <c:ser>
          <c:idx val="10"/>
          <c:order val="10"/>
          <c:tx>
            <c:strRef>
              <c:f>Plate_7!$L$2:$M$2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Plate_7!$M$21:$M$27</c:f>
              <c:numCache/>
            </c:numRef>
          </c:val>
          <c:smooth val="0"/>
        </c:ser>
        <c:marker val="1"/>
        <c:axId val="50694157"/>
        <c:axId val="53594230"/>
      </c:line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6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Plate_6!$C$13:$C$19</c:f>
              <c:numCache/>
            </c:numRef>
          </c:val>
          <c:smooth val="0"/>
        </c:ser>
        <c:ser>
          <c:idx val="2"/>
          <c:order val="2"/>
          <c:tx>
            <c:strRef>
              <c:f>Plate_6!$D$2:$E$2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Plate_6!$E$13:$E$19</c:f>
              <c:numCache/>
            </c:numRef>
          </c:val>
          <c:smooth val="0"/>
        </c:ser>
        <c:ser>
          <c:idx val="4"/>
          <c:order val="4"/>
          <c:tx>
            <c:strRef>
              <c:f>Plate_6!$F$2:$G$2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Plate_6!$G$13:$G$19</c:f>
              <c:numCache/>
            </c:numRef>
          </c:val>
          <c:smooth val="0"/>
        </c:ser>
        <c:ser>
          <c:idx val="6"/>
          <c:order val="6"/>
          <c:tx>
            <c:strRef>
              <c:f>Plate_6!$H$2:$I$2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Plate_6!$I$13:$I$19</c:f>
              <c:numCache/>
            </c:numRef>
          </c:val>
          <c:smooth val="0"/>
        </c:ser>
        <c:ser>
          <c:idx val="8"/>
          <c:order val="8"/>
          <c:tx>
            <c:strRef>
              <c:f>Plate_6!$J$2:$K$2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Plate_6!$K$13:$K$19</c:f>
              <c:numCache/>
            </c:numRef>
          </c:val>
          <c:smooth val="0"/>
        </c:ser>
        <c:ser>
          <c:idx val="10"/>
          <c:order val="10"/>
          <c:tx>
            <c:strRef>
              <c:f>Plate_6!$L$2:$M$2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Plate_6!$M$21:$M$27</c:f>
              <c:numCache/>
            </c:numRef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6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6125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5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Plate_5!$C$13:$C$19</c:f>
              <c:numCache/>
            </c:numRef>
          </c:val>
          <c:smooth val="0"/>
        </c:ser>
        <c:ser>
          <c:idx val="2"/>
          <c:order val="2"/>
          <c:tx>
            <c:strRef>
              <c:f>Plate_5!$D$2:$E$2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Plate_5!$E$13:$E$19</c:f>
              <c:numCache/>
            </c:numRef>
          </c:val>
          <c:smooth val="0"/>
        </c:ser>
        <c:ser>
          <c:idx val="4"/>
          <c:order val="4"/>
          <c:tx>
            <c:strRef>
              <c:f>Plate_5!$F$2:$G$2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Plate_5!$G$13:$G$19</c:f>
              <c:numCache/>
            </c:numRef>
          </c:val>
          <c:smooth val="0"/>
        </c:ser>
        <c:ser>
          <c:idx val="6"/>
          <c:order val="6"/>
          <c:tx>
            <c:strRef>
              <c:f>Plate_5!$H$2:$I$2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Plate_5!$I$13:$I$19</c:f>
              <c:numCache/>
            </c:numRef>
          </c:val>
          <c:smooth val="0"/>
        </c:ser>
        <c:ser>
          <c:idx val="8"/>
          <c:order val="8"/>
          <c:tx>
            <c:strRef>
              <c:f>Plate_5!$J$2:$K$2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Plate_5!$K$13:$K$19</c:f>
              <c:numCache/>
            </c:numRef>
          </c:val>
          <c:smooth val="0"/>
        </c:ser>
        <c:ser>
          <c:idx val="10"/>
          <c:order val="10"/>
          <c:tx>
            <c:strRef>
              <c:f>Plate_5!$L$2:$M$2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Plate_5!$M$21:$M$27</c:f>
              <c:numCache/>
            </c:numRef>
          </c:val>
          <c:smooth val="0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4625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4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Plate_4!$C$13:$C$19</c:f>
              <c:numCache/>
            </c:numRef>
          </c:val>
          <c:smooth val="0"/>
        </c:ser>
        <c:ser>
          <c:idx val="2"/>
          <c:order val="2"/>
          <c:tx>
            <c:strRef>
              <c:f>Plate_4!$D$2:$E$2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Plate_4!$E$13:$E$19</c:f>
              <c:numCache/>
            </c:numRef>
          </c:val>
          <c:smooth val="0"/>
        </c:ser>
        <c:ser>
          <c:idx val="4"/>
          <c:order val="4"/>
          <c:tx>
            <c:strRef>
              <c:f>Plate_4!$F$2:$G$2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Plate_4!$G$13:$G$19</c:f>
              <c:numCache/>
            </c:numRef>
          </c:val>
          <c:smooth val="0"/>
        </c:ser>
        <c:ser>
          <c:idx val="6"/>
          <c:order val="6"/>
          <c:tx>
            <c:strRef>
              <c:f>Plate_4!$H$2:$I$2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Plate_4!$I$13:$I$19</c:f>
              <c:numCache/>
            </c:numRef>
          </c:val>
          <c:smooth val="0"/>
        </c:ser>
        <c:ser>
          <c:idx val="8"/>
          <c:order val="8"/>
          <c:tx>
            <c:strRef>
              <c:f>Plate_4!$J$2:$K$2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Plate_4!$K$13:$K$19</c:f>
              <c:numCache/>
            </c:numRef>
          </c:val>
          <c:smooth val="0"/>
        </c:ser>
        <c:ser>
          <c:idx val="10"/>
          <c:order val="10"/>
          <c:tx>
            <c:strRef>
              <c:f>Plate_4!$L$2:$M$2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Plate_4!$M$21:$M$27</c:f>
              <c:numCache/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1"/>
        <c:lblOffset val="100"/>
        <c:tickLblSkip val="1"/>
        <c:noMultiLvlLbl val="0"/>
      </c:catAx>
      <c:valAx>
        <c:axId val="285195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4625"/>
          <c:y val="0.84625"/>
          <c:w val="0.868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3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6"/>
          <c:w val="0.9355"/>
          <c:h val="0.77525"/>
        </c:manualLayout>
      </c:layout>
      <c:lineChart>
        <c:grouping val="standard"/>
        <c:varyColors val="0"/>
        <c:ser>
          <c:idx val="0"/>
          <c:order val="0"/>
          <c:tx>
            <c:strRef>
              <c:f>Plate_3!$B$2:$C$2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3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Plate_3!$B$2:$C$2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Plate_3!$C$13:$C$19</c:f>
              <c:numCache/>
            </c:numRef>
          </c:val>
          <c:smooth val="0"/>
        </c:ser>
        <c:ser>
          <c:idx val="2"/>
          <c:order val="2"/>
          <c:tx>
            <c:strRef>
              <c:f>Plate_3!$D$2:$E$2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Plate_3!$E$13:$E$19</c:f>
              <c:numCache/>
            </c:numRef>
          </c:val>
          <c:smooth val="0"/>
        </c:ser>
        <c:ser>
          <c:idx val="4"/>
          <c:order val="4"/>
          <c:tx>
            <c:strRef>
              <c:f>Plate_3!$F$2:$G$2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Plate_3!$G$13:$G$19</c:f>
              <c:numCache/>
            </c:numRef>
          </c:val>
          <c:smooth val="0"/>
        </c:ser>
        <c:ser>
          <c:idx val="6"/>
          <c:order val="6"/>
          <c:tx>
            <c:strRef>
              <c:f>Plate_3!$H$2:$I$2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Plate_3!$I$13:$I$19</c:f>
              <c:numCache/>
            </c:numRef>
          </c:val>
          <c:smooth val="0"/>
        </c:ser>
        <c:ser>
          <c:idx val="8"/>
          <c:order val="8"/>
          <c:tx>
            <c:strRef>
              <c:f>Plate_3!$J$2:$K$2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Plate_3!$K$13:$K$19</c:f>
              <c:numCache/>
            </c:numRef>
          </c:val>
          <c:smooth val="0"/>
        </c:ser>
        <c:ser>
          <c:idx val="10"/>
          <c:order val="10"/>
          <c:tx>
            <c:strRef>
              <c:f>Plate_3!$L$2:$M$2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Plate_3!$M$21:$M$27</c:f>
              <c:numCache/>
            </c:numRef>
          </c:val>
          <c:smooth val="0"/>
        </c:ser>
        <c:marker val="1"/>
        <c:axId val="55349557"/>
        <c:axId val="28383966"/>
      </c:lineChart>
      <c:catAx>
        <c:axId val="5534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6375"/>
          <c:y val="0.842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2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Plate_2!$C$13:$C$19</c:f>
              <c:numCache/>
            </c:numRef>
          </c:val>
          <c:smooth val="0"/>
        </c:ser>
        <c:ser>
          <c:idx val="2"/>
          <c:order val="2"/>
          <c:tx>
            <c:strRef>
              <c:f>Plate_2!$D$2:$E$2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Plate_2!$E$13:$E$19</c:f>
              <c:numCache/>
            </c:numRef>
          </c:val>
          <c:smooth val="0"/>
        </c:ser>
        <c:ser>
          <c:idx val="4"/>
          <c:order val="4"/>
          <c:tx>
            <c:strRef>
              <c:f>Plate_2!$F$2:$G$2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Plate_2!$G$13:$G$19</c:f>
              <c:numCache/>
            </c:numRef>
          </c:val>
          <c:smooth val="0"/>
        </c:ser>
        <c:ser>
          <c:idx val="6"/>
          <c:order val="6"/>
          <c:tx>
            <c:strRef>
              <c:f>Plate_2!$H$2:$I$2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Plate_2!$I$13:$I$19</c:f>
              <c:numCache/>
            </c:numRef>
          </c:val>
          <c:smooth val="0"/>
        </c:ser>
        <c:ser>
          <c:idx val="8"/>
          <c:order val="8"/>
          <c:tx>
            <c:strRef>
              <c:f>Plate_2!$J$2:$K$2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Plate_2!$K$13:$K$19</c:f>
              <c:numCache/>
            </c:numRef>
          </c:val>
          <c:smooth val="0"/>
        </c:ser>
        <c:ser>
          <c:idx val="10"/>
          <c:order val="10"/>
          <c:tx>
            <c:strRef>
              <c:f>Plate_2!$L$2:$M$2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Plate_2!$M$21:$M$27</c:f>
              <c:numCache/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15"/>
          <c:y val="0.848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Plate_1!$C$13:$C$19</c:f>
              <c:numCache/>
            </c:numRef>
          </c:val>
          <c:smooth val="0"/>
        </c:ser>
        <c:ser>
          <c:idx val="2"/>
          <c:order val="2"/>
          <c:tx>
            <c:strRef>
              <c:f>Plate_1!$D$2:$E$2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Plate_1!$E$13:$E$19</c:f>
              <c:numCache/>
            </c:numRef>
          </c:val>
          <c:smooth val="0"/>
        </c:ser>
        <c:ser>
          <c:idx val="4"/>
          <c:order val="4"/>
          <c:tx>
            <c:strRef>
              <c:f>Plate_1!$F$2:$G$2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Plate_1!$G$13:$G$19</c:f>
              <c:numCache/>
            </c:numRef>
          </c:val>
          <c:smooth val="0"/>
        </c:ser>
        <c:ser>
          <c:idx val="6"/>
          <c:order val="6"/>
          <c:tx>
            <c:strRef>
              <c:f>Plate_1!$H$2:$I$2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Plate_1!$I$13:$I$19</c:f>
              <c:numCache/>
            </c:numRef>
          </c:val>
          <c:smooth val="0"/>
        </c:ser>
        <c:ser>
          <c:idx val="8"/>
          <c:order val="8"/>
          <c:tx>
            <c:strRef>
              <c:f>Plate_1!$J$2:$K$2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Plate_1!$K$13:$K$19</c:f>
              <c:numCache/>
            </c:numRef>
          </c:val>
          <c:smooth val="0"/>
        </c:ser>
        <c:ser>
          <c:idx val="10"/>
          <c:order val="10"/>
          <c:tx>
            <c:strRef>
              <c:f>Plate_1!$L$2:$M$2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Plate_1!$M$21:$M$27</c:f>
              <c:numCache/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585"/>
          <c:y val="0.85625"/>
          <c:w val="0.868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86"/>
          <c:w val="0.941"/>
          <c:h val="0.6895"/>
        </c:manualLayout>
      </c:layout>
      <c:lineChart>
        <c:grouping val="standard"/>
        <c:varyColors val="0"/>
        <c:ser>
          <c:idx val="0"/>
          <c:order val="0"/>
          <c:tx>
            <c:strRef>
              <c:f>'Example + Instructions'!$B$2:$C$2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Instructions'!$C$13:$C$19</c:f>
              <c:numCache/>
            </c:numRef>
          </c:val>
          <c:smooth val="0"/>
        </c:ser>
        <c:ser>
          <c:idx val="2"/>
          <c:order val="2"/>
          <c:tx>
            <c:strRef>
              <c:f>'Example + Instructions'!$D$2:$E$2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Instructions'!$E$13:$E$19</c:f>
              <c:numCache/>
            </c:numRef>
          </c:val>
          <c:smooth val="0"/>
        </c:ser>
        <c:ser>
          <c:idx val="4"/>
          <c:order val="4"/>
          <c:tx>
            <c:strRef>
              <c:f>'Example + Instructions'!$F$2:$G$2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Instructions'!$G$13:$G$19</c:f>
              <c:numCache/>
            </c:numRef>
          </c:val>
          <c:smooth val="0"/>
        </c:ser>
        <c:ser>
          <c:idx val="6"/>
          <c:order val="6"/>
          <c:tx>
            <c:strRef>
              <c:f>'Example + Instructions'!$H$2:$I$2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Instructions'!$I$13:$I$19</c:f>
              <c:numCache/>
            </c:numRef>
          </c:val>
          <c:smooth val="0"/>
        </c:ser>
        <c:ser>
          <c:idx val="8"/>
          <c:order val="8"/>
          <c:tx>
            <c:strRef>
              <c:f>'Example + Instructions'!$J$2:$K$2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Instructions'!$K$13:$K$19</c:f>
              <c:numCache/>
            </c:numRef>
          </c:val>
          <c:smooth val="0"/>
        </c:ser>
        <c:ser>
          <c:idx val="10"/>
          <c:order val="10"/>
          <c:tx>
            <c:strRef>
              <c:f>'Example + Instructions'!$L$2:$M$2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Instructions'!$M$21:$M$27</c:f>
              <c:numCache/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585"/>
          <c:y val="0.85625"/>
          <c:w val="0.868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4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25"/>
          <c:w val="0.939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Plate_4!$B$2:$C$2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75"/>
          <c:w val="0.09875"/>
          <c:h val="0.3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5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675"/>
          <c:w val="0.9317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Plate_5!$B$2:$C$2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2474571"/>
        <c:axId val="45162276"/>
      </c:line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276"/>
        <c:crosses val="autoZero"/>
        <c:auto val="1"/>
        <c:lblOffset val="100"/>
        <c:tickLblSkip val="1"/>
        <c:noMultiLvlLbl val="0"/>
      </c:catAx>
      <c:valAx>
        <c:axId val="451622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7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725"/>
          <c:w val="0.927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Plate_7!$B$2:$C$2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Plate_7!$D$2:$E$2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Plate_7!$F$2:$G$2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Plate_7!$H$2:$I$2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Plate_7!$J$2:$K$2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Plate_7!$L$2:$M$2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807301"/>
        <c:axId val="34265710"/>
      </c:lineChart>
      <c:catAx>
        <c:axId val="3807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6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75"/>
          <c:w val="0.9395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Plate_6!$B$2:$C$2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8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75"/>
          <c:w val="0.935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Plate_8!$B$2:$C$2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Plate_8!$D$2:$E$2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Plate_8!$F$2:$G$2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Plate_8!$H$2:$I$2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Plate_8!$J$2:$K$2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Plate_8!$L$2:$M$2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9</a:t>
            </a:r>
          </a:p>
        </c:rich>
      </c:tx>
      <c:layout>
        <c:manualLayout>
          <c:xMode val="factor"/>
          <c:yMode val="factor"/>
          <c:x val="-0.004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175"/>
          <c:w val="0.856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Plate_9!$B$2:$C$2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Plate_9!$D$2:$E$2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Plate_9!$F$2:$G$2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Plate_9!$H$2:$I$2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Plate_9!$J$2:$K$2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Plate_9!$L$2:$M$2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667571"/>
        <c:axId val="11681548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667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45"/>
          <c:y val="0.36375"/>
          <c:w val="0.097"/>
          <c:h val="0.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1057275</xdr:colOff>
      <xdr:row>19</xdr:row>
      <xdr:rowOff>28575</xdr:rowOff>
    </xdr:to>
    <xdr:graphicFrame>
      <xdr:nvGraphicFramePr>
        <xdr:cNvPr id="1" name="Chart 17"/>
        <xdr:cNvGraphicFramePr/>
      </xdr:nvGraphicFramePr>
      <xdr:xfrm>
        <a:off x="47625" y="47625"/>
        <a:ext cx="42672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114300</xdr:rowOff>
    </xdr:from>
    <xdr:to>
      <xdr:col>3</xdr:col>
      <xdr:colOff>1038225</xdr:colOff>
      <xdr:row>38</xdr:row>
      <xdr:rowOff>47625</xdr:rowOff>
    </xdr:to>
    <xdr:graphicFrame>
      <xdr:nvGraphicFramePr>
        <xdr:cNvPr id="2" name="Chart 18"/>
        <xdr:cNvGraphicFramePr/>
      </xdr:nvGraphicFramePr>
      <xdr:xfrm>
        <a:off x="28575" y="3190875"/>
        <a:ext cx="42672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114300</xdr:rowOff>
    </xdr:from>
    <xdr:to>
      <xdr:col>3</xdr:col>
      <xdr:colOff>1009650</xdr:colOff>
      <xdr:row>57</xdr:row>
      <xdr:rowOff>114300</xdr:rowOff>
    </xdr:to>
    <xdr:graphicFrame>
      <xdr:nvGraphicFramePr>
        <xdr:cNvPr id="3" name="Chart 19"/>
        <xdr:cNvGraphicFramePr/>
      </xdr:nvGraphicFramePr>
      <xdr:xfrm>
        <a:off x="0" y="6267450"/>
        <a:ext cx="42672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3</xdr:col>
      <xdr:colOff>1038225</xdr:colOff>
      <xdr:row>77</xdr:row>
      <xdr:rowOff>66675</xdr:rowOff>
    </xdr:to>
    <xdr:graphicFrame>
      <xdr:nvGraphicFramePr>
        <xdr:cNvPr id="4" name="Chart 20"/>
        <xdr:cNvGraphicFramePr/>
      </xdr:nvGraphicFramePr>
      <xdr:xfrm>
        <a:off x="28575" y="9467850"/>
        <a:ext cx="42672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78</xdr:row>
      <xdr:rowOff>76200</xdr:rowOff>
    </xdr:from>
    <xdr:to>
      <xdr:col>3</xdr:col>
      <xdr:colOff>1028700</xdr:colOff>
      <xdr:row>97</xdr:row>
      <xdr:rowOff>76200</xdr:rowOff>
    </xdr:to>
    <xdr:graphicFrame>
      <xdr:nvGraphicFramePr>
        <xdr:cNvPr id="5" name="Chart 21"/>
        <xdr:cNvGraphicFramePr/>
      </xdr:nvGraphicFramePr>
      <xdr:xfrm>
        <a:off x="19050" y="12706350"/>
        <a:ext cx="42672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117</xdr:row>
      <xdr:rowOff>76200</xdr:rowOff>
    </xdr:from>
    <xdr:to>
      <xdr:col>3</xdr:col>
      <xdr:colOff>1028700</xdr:colOff>
      <xdr:row>136</xdr:row>
      <xdr:rowOff>76200</xdr:rowOff>
    </xdr:to>
    <xdr:graphicFrame>
      <xdr:nvGraphicFramePr>
        <xdr:cNvPr id="6" name="Chart 22"/>
        <xdr:cNvGraphicFramePr/>
      </xdr:nvGraphicFramePr>
      <xdr:xfrm>
        <a:off x="19050" y="19021425"/>
        <a:ext cx="42672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98</xdr:row>
      <xdr:rowOff>19050</xdr:rowOff>
    </xdr:from>
    <xdr:to>
      <xdr:col>3</xdr:col>
      <xdr:colOff>1009650</xdr:colOff>
      <xdr:row>117</xdr:row>
      <xdr:rowOff>0</xdr:rowOff>
    </xdr:to>
    <xdr:graphicFrame>
      <xdr:nvGraphicFramePr>
        <xdr:cNvPr id="7" name="Chart 23"/>
        <xdr:cNvGraphicFramePr/>
      </xdr:nvGraphicFramePr>
      <xdr:xfrm>
        <a:off x="0" y="15887700"/>
        <a:ext cx="4267200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137</xdr:row>
      <xdr:rowOff>0</xdr:rowOff>
    </xdr:from>
    <xdr:to>
      <xdr:col>3</xdr:col>
      <xdr:colOff>1028700</xdr:colOff>
      <xdr:row>155</xdr:row>
      <xdr:rowOff>142875</xdr:rowOff>
    </xdr:to>
    <xdr:graphicFrame>
      <xdr:nvGraphicFramePr>
        <xdr:cNvPr id="8" name="Chart 24"/>
        <xdr:cNvGraphicFramePr/>
      </xdr:nvGraphicFramePr>
      <xdr:xfrm>
        <a:off x="19050" y="22183725"/>
        <a:ext cx="4267200" cy="3057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1143000</xdr:colOff>
      <xdr:row>0</xdr:row>
      <xdr:rowOff>66675</xdr:rowOff>
    </xdr:from>
    <xdr:to>
      <xdr:col>7</xdr:col>
      <xdr:colOff>447675</xdr:colOff>
      <xdr:row>19</xdr:row>
      <xdr:rowOff>9525</xdr:rowOff>
    </xdr:to>
    <xdr:graphicFrame>
      <xdr:nvGraphicFramePr>
        <xdr:cNvPr id="9" name="Chart 25"/>
        <xdr:cNvGraphicFramePr/>
      </xdr:nvGraphicFramePr>
      <xdr:xfrm>
        <a:off x="4400550" y="66675"/>
        <a:ext cx="4267200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1123950</xdr:colOff>
      <xdr:row>19</xdr:row>
      <xdr:rowOff>142875</xdr:rowOff>
    </xdr:from>
    <xdr:to>
      <xdr:col>7</xdr:col>
      <xdr:colOff>428625</xdr:colOff>
      <xdr:row>38</xdr:row>
      <xdr:rowOff>66675</xdr:rowOff>
    </xdr:to>
    <xdr:graphicFrame>
      <xdr:nvGraphicFramePr>
        <xdr:cNvPr id="10" name="Chart 26"/>
        <xdr:cNvGraphicFramePr/>
      </xdr:nvGraphicFramePr>
      <xdr:xfrm>
        <a:off x="4381500" y="3219450"/>
        <a:ext cx="4267200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1114425</xdr:colOff>
      <xdr:row>39</xdr:row>
      <xdr:rowOff>0</xdr:rowOff>
    </xdr:from>
    <xdr:to>
      <xdr:col>7</xdr:col>
      <xdr:colOff>419100</xdr:colOff>
      <xdr:row>58</xdr:row>
      <xdr:rowOff>0</xdr:rowOff>
    </xdr:to>
    <xdr:graphicFrame>
      <xdr:nvGraphicFramePr>
        <xdr:cNvPr id="11" name="Chart 27"/>
        <xdr:cNvGraphicFramePr/>
      </xdr:nvGraphicFramePr>
      <xdr:xfrm>
        <a:off x="4371975" y="6315075"/>
        <a:ext cx="4267200" cy="3076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1123950</xdr:colOff>
      <xdr:row>58</xdr:row>
      <xdr:rowOff>66675</xdr:rowOff>
    </xdr:from>
    <xdr:to>
      <xdr:col>7</xdr:col>
      <xdr:colOff>428625</xdr:colOff>
      <xdr:row>77</xdr:row>
      <xdr:rowOff>47625</xdr:rowOff>
    </xdr:to>
    <xdr:graphicFrame>
      <xdr:nvGraphicFramePr>
        <xdr:cNvPr id="12" name="Chart 28"/>
        <xdr:cNvGraphicFramePr/>
      </xdr:nvGraphicFramePr>
      <xdr:xfrm>
        <a:off x="4381500" y="9458325"/>
        <a:ext cx="4267200" cy="3057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1114425</xdr:colOff>
      <xdr:row>78</xdr:row>
      <xdr:rowOff>95250</xdr:rowOff>
    </xdr:from>
    <xdr:to>
      <xdr:col>7</xdr:col>
      <xdr:colOff>419100</xdr:colOff>
      <xdr:row>97</xdr:row>
      <xdr:rowOff>95250</xdr:rowOff>
    </xdr:to>
    <xdr:graphicFrame>
      <xdr:nvGraphicFramePr>
        <xdr:cNvPr id="13" name="Chart 29"/>
        <xdr:cNvGraphicFramePr/>
      </xdr:nvGraphicFramePr>
      <xdr:xfrm>
        <a:off x="4371975" y="12725400"/>
        <a:ext cx="4267200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1123950</xdr:colOff>
      <xdr:row>98</xdr:row>
      <xdr:rowOff>19050</xdr:rowOff>
    </xdr:from>
    <xdr:to>
      <xdr:col>7</xdr:col>
      <xdr:colOff>428625</xdr:colOff>
      <xdr:row>116</xdr:row>
      <xdr:rowOff>142875</xdr:rowOff>
    </xdr:to>
    <xdr:graphicFrame>
      <xdr:nvGraphicFramePr>
        <xdr:cNvPr id="14" name="Chart 30"/>
        <xdr:cNvGraphicFramePr/>
      </xdr:nvGraphicFramePr>
      <xdr:xfrm>
        <a:off x="4381500" y="15887700"/>
        <a:ext cx="4267200" cy="3038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1123950</xdr:colOff>
      <xdr:row>117</xdr:row>
      <xdr:rowOff>114300</xdr:rowOff>
    </xdr:from>
    <xdr:to>
      <xdr:col>7</xdr:col>
      <xdr:colOff>428625</xdr:colOff>
      <xdr:row>136</xdr:row>
      <xdr:rowOff>47625</xdr:rowOff>
    </xdr:to>
    <xdr:graphicFrame>
      <xdr:nvGraphicFramePr>
        <xdr:cNvPr id="15" name="Chart 31"/>
        <xdr:cNvGraphicFramePr/>
      </xdr:nvGraphicFramePr>
      <xdr:xfrm>
        <a:off x="4381500" y="19059525"/>
        <a:ext cx="4267200" cy="3009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1123950</xdr:colOff>
      <xdr:row>137</xdr:row>
      <xdr:rowOff>0</xdr:rowOff>
    </xdr:from>
    <xdr:to>
      <xdr:col>7</xdr:col>
      <xdr:colOff>428625</xdr:colOff>
      <xdr:row>156</xdr:row>
      <xdr:rowOff>0</xdr:rowOff>
    </xdr:to>
    <xdr:graphicFrame>
      <xdr:nvGraphicFramePr>
        <xdr:cNvPr id="16" name="Chart 32"/>
        <xdr:cNvGraphicFramePr/>
      </xdr:nvGraphicFramePr>
      <xdr:xfrm>
        <a:off x="4381500" y="22183725"/>
        <a:ext cx="4267200" cy="3076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561975</xdr:colOff>
      <xdr:row>0</xdr:row>
      <xdr:rowOff>85725</xdr:rowOff>
    </xdr:from>
    <xdr:to>
      <xdr:col>27</xdr:col>
      <xdr:colOff>533400</xdr:colOff>
      <xdr:row>27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782550" y="85725"/>
          <a:ext cx="5457825" cy="4352925"/>
        </a:xfrm>
        <a:prstGeom prst="rect">
          <a:avLst/>
        </a:prstGeom>
        <a:solidFill>
          <a:srgbClr val="B7DEE8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is intended for use alongside the HPA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activity and IC50 SOP.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do not distribute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Please acknowledge the Respiratory Virus Unit, Health Protection Agency when publishing data generated using this template.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 is assumed that each virus is tested in duplicate, and that duplicates are placed in adjacent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columns on the plate. It also assumes that the drug is titrated starting with most concentrated in row A, diluting down B-C, C-D etc and that row G contains virus only (no drug) and row H is blank (buffer only). If this procedure is not followed the automatic calculations will not be correct.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uses 50% of the virus control value  and not the upper asymptote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calcualte the IC50 for each virus.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Cells with formulae are locked and the individual sheets are protected, without a password. It is strongly recommended that the cells remain locked to prevent accidental deletion/changing of the formulae which will result in incorrect calculations.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571500</xdr:colOff>
      <xdr:row>27</xdr:row>
      <xdr:rowOff>47625</xdr:rowOff>
    </xdr:from>
    <xdr:to>
      <xdr:col>27</xdr:col>
      <xdr:colOff>533400</xdr:colOff>
      <xdr:row>57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12792075" y="4486275"/>
          <a:ext cx="5448300" cy="491490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Instructions for use
</a:t>
          </a:r>
          <a:r>
            <a:rPr lang="en-US" cap="none" sz="1400" b="0" i="0" u="none" baseline="0">
              <a:solidFill>
                <a:srgbClr val="000000"/>
              </a:solidFill>
            </a:rPr>
            <a:t>Complete the worksheet with the list of samples to be tested
</a:t>
          </a:r>
          <a:r>
            <a:rPr lang="en-US" cap="none" sz="1400" b="0" i="0" u="none" baseline="0">
              <a:solidFill>
                <a:srgbClr val="000000"/>
              </a:solidFill>
            </a:rPr>
            <a:t>Each Plate_ sheet corresponds to one plate in the test
</a:t>
          </a:r>
          <a:r>
            <a:rPr lang="en-US" cap="none" sz="1400" b="0" i="0" u="none" baseline="0">
              <a:solidFill>
                <a:srgbClr val="000000"/>
              </a:solidFill>
            </a:rPr>
            <a:t>Virus names entered on the worksheet will automatically transfer to the plate pages of the file. 
</a:t>
          </a:r>
          <a:r>
            <a:rPr lang="en-US" cap="none" sz="1400" b="0" i="0" u="none" baseline="0">
              <a:solidFill>
                <a:srgbClr val="000000"/>
              </a:solidFill>
            </a:rPr>
            <a:t>It is assumed that IC50 testing for both oseltamivir and zanamivir is performed  for each plate of viruses. Therefore the layout of viruses on plate 1 is duplicated on plate 9, plate 2 is duplicated on plate 10. Plates 1 -8 are labelled oseltamivir. Plates 9-16 are labelled zanamivir.
</a:t>
          </a:r>
          <a:r>
            <a:rPr lang="en-US" cap="none" sz="1400" b="0" i="0" u="none" baseline="0">
              <a:solidFill>
                <a:srgbClr val="000000"/>
              </a:solidFill>
            </a:rPr>
            <a:t>If zanamivir is not tested, ignore/delete plates 9-16.
</a:t>
          </a:r>
          <a:r>
            <a:rPr lang="en-US" cap="none" sz="1400" b="0" i="0" u="none" baseline="0">
              <a:solidFill>
                <a:srgbClr val="000000"/>
              </a:solidFill>
            </a:rPr>
            <a:t>Once the test is complete, transfer the raw fluorescence data to the 96well area in green shading for each plate
</a:t>
          </a:r>
          <a:r>
            <a:rPr lang="en-US" cap="none" sz="1400" b="0" i="0" u="none" baseline="0">
              <a:solidFill>
                <a:srgbClr val="000000"/>
              </a:solidFill>
            </a:rPr>
            <a:t>If a dilution series other than that shown in the orange shaded cells, these values should be changed.
</a:t>
          </a:r>
          <a:r>
            <a:rPr lang="en-US" cap="none" sz="1400" b="0" i="0" u="none" baseline="0">
              <a:solidFill>
                <a:srgbClr val="000000"/>
              </a:solidFill>
            </a:rPr>
            <a:t>Once the raw data is pasted into the green area, the formulae will automatically update and give the calculated IC50 for the virus in the red shaded cells.
</a:t>
          </a:r>
          <a:r>
            <a:rPr lang="en-US" cap="none" sz="1400" b="0" i="0" u="none" baseline="0">
              <a:solidFill>
                <a:srgbClr val="000000"/>
              </a:solidFill>
            </a:rPr>
            <a:t>TheIC50 results summary sheet summarises the data from each Plate_ sheet for ease of printing if required.
</a:t>
          </a:r>
          <a:r>
            <a:rPr lang="en-US" cap="none" sz="1400" b="0" i="0" u="none" baseline="0">
              <a:solidFill>
                <a:srgbClr val="000000"/>
              </a:solidFill>
            </a:rPr>
            <a:t>The Chart sheet places a small copy of each graph onto one page for ease of printing if required</a:t>
          </a:r>
        </a:p>
      </xdr:txBody>
    </xdr:sp>
    <xdr:clientData/>
  </xdr:twoCellAnchor>
  <xdr:twoCellAnchor>
    <xdr:from>
      <xdr:col>14</xdr:col>
      <xdr:colOff>19050</xdr:colOff>
      <xdr:row>35</xdr:row>
      <xdr:rowOff>133350</xdr:rowOff>
    </xdr:from>
    <xdr:to>
      <xdr:col>16</xdr:col>
      <xdr:colOff>495300</xdr:colOff>
      <xdr:row>39</xdr:row>
      <xdr:rowOff>152400</xdr:rowOff>
    </xdr:to>
    <xdr:sp>
      <xdr:nvSpPr>
        <xdr:cNvPr id="4" name="Rectangle 16"/>
        <xdr:cNvSpPr>
          <a:spLocks/>
        </xdr:cNvSpPr>
      </xdr:nvSpPr>
      <xdr:spPr>
        <a:xfrm>
          <a:off x="9763125" y="5867400"/>
          <a:ext cx="1733550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The final mean IC50 value is shown here</a:t>
          </a:r>
        </a:p>
      </xdr:txBody>
    </xdr:sp>
    <xdr:clientData/>
  </xdr:twoCellAnchor>
  <xdr:twoCellAnchor>
    <xdr:from>
      <xdr:col>1</xdr:col>
      <xdr:colOff>504825</xdr:colOff>
      <xdr:row>3</xdr:row>
      <xdr:rowOff>47625</xdr:rowOff>
    </xdr:from>
    <xdr:to>
      <xdr:col>4</xdr:col>
      <xdr:colOff>114300</xdr:colOff>
      <xdr:row>7</xdr:row>
      <xdr:rowOff>66675</xdr:rowOff>
    </xdr:to>
    <xdr:sp>
      <xdr:nvSpPr>
        <xdr:cNvPr id="5" name="Rectangle 18"/>
        <xdr:cNvSpPr>
          <a:spLocks/>
        </xdr:cNvSpPr>
      </xdr:nvSpPr>
      <xdr:spPr>
        <a:xfrm>
          <a:off x="1285875" y="600075"/>
          <a:ext cx="172402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Amend the dilution series here if required</a:t>
          </a:r>
        </a:p>
      </xdr:txBody>
    </xdr:sp>
    <xdr:clientData/>
  </xdr:twoCellAnchor>
  <xdr:twoCellAnchor>
    <xdr:from>
      <xdr:col>13</xdr:col>
      <xdr:colOff>9525</xdr:colOff>
      <xdr:row>37</xdr:row>
      <xdr:rowOff>114300</xdr:rowOff>
    </xdr:from>
    <xdr:to>
      <xdr:col>14</xdr:col>
      <xdr:colOff>9525</xdr:colOff>
      <xdr:row>37</xdr:row>
      <xdr:rowOff>114300</xdr:rowOff>
    </xdr:to>
    <xdr:sp>
      <xdr:nvSpPr>
        <xdr:cNvPr id="6" name="Straight Arrow Connector 19"/>
        <xdr:cNvSpPr>
          <a:spLocks/>
        </xdr:cNvSpPr>
      </xdr:nvSpPr>
      <xdr:spPr>
        <a:xfrm flipH="1">
          <a:off x="9248775" y="6172200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5</xdr:row>
      <xdr:rowOff>47625</xdr:rowOff>
    </xdr:from>
    <xdr:to>
      <xdr:col>1</xdr:col>
      <xdr:colOff>485775</xdr:colOff>
      <xdr:row>5</xdr:row>
      <xdr:rowOff>47625</xdr:rowOff>
    </xdr:to>
    <xdr:sp>
      <xdr:nvSpPr>
        <xdr:cNvPr id="7" name="Straight Arrow Connector 20"/>
        <xdr:cNvSpPr>
          <a:spLocks/>
        </xdr:cNvSpPr>
      </xdr:nvSpPr>
      <xdr:spPr>
        <a:xfrm flipH="1">
          <a:off x="762000" y="923925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</xdr:row>
      <xdr:rowOff>19050</xdr:rowOff>
    </xdr:from>
    <xdr:to>
      <xdr:col>16</xdr:col>
      <xdr:colOff>533400</xdr:colOff>
      <xdr:row>7</xdr:row>
      <xdr:rowOff>47625</xdr:rowOff>
    </xdr:to>
    <xdr:sp>
      <xdr:nvSpPr>
        <xdr:cNvPr id="8" name="Rectangle 22"/>
        <xdr:cNvSpPr>
          <a:spLocks/>
        </xdr:cNvSpPr>
      </xdr:nvSpPr>
      <xdr:spPr>
        <a:xfrm>
          <a:off x="9801225" y="571500"/>
          <a:ext cx="17335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Paste raw plate data here</a:t>
          </a:r>
        </a:p>
      </xdr:txBody>
    </xdr:sp>
    <xdr:clientData/>
  </xdr:twoCellAnchor>
  <xdr:twoCellAnchor>
    <xdr:from>
      <xdr:col>12</xdr:col>
      <xdr:colOff>704850</xdr:colOff>
      <xdr:row>5</xdr:row>
      <xdr:rowOff>19050</xdr:rowOff>
    </xdr:from>
    <xdr:to>
      <xdr:col>13</xdr:col>
      <xdr:colOff>495300</xdr:colOff>
      <xdr:row>5</xdr:row>
      <xdr:rowOff>19050</xdr:rowOff>
    </xdr:to>
    <xdr:sp>
      <xdr:nvSpPr>
        <xdr:cNvPr id="9" name="Straight Arrow Connector 23"/>
        <xdr:cNvSpPr>
          <a:spLocks/>
        </xdr:cNvSpPr>
      </xdr:nvSpPr>
      <xdr:spPr>
        <a:xfrm flipH="1">
          <a:off x="9239250" y="895350"/>
          <a:ext cx="4953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123825</xdr:rowOff>
    </xdr:from>
    <xdr:to>
      <xdr:col>14</xdr:col>
      <xdr:colOff>9525</xdr:colOff>
      <xdr:row>30</xdr:row>
      <xdr:rowOff>123825</xdr:rowOff>
    </xdr:to>
    <xdr:sp>
      <xdr:nvSpPr>
        <xdr:cNvPr id="10" name="Straight Arrow Connector 24"/>
        <xdr:cNvSpPr>
          <a:spLocks/>
        </xdr:cNvSpPr>
      </xdr:nvSpPr>
      <xdr:spPr>
        <a:xfrm flipH="1">
          <a:off x="9248775" y="5048250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25</xdr:row>
      <xdr:rowOff>142875</xdr:rowOff>
    </xdr:from>
    <xdr:to>
      <xdr:col>18</xdr:col>
      <xdr:colOff>323850</xdr:colOff>
      <xdr:row>35</xdr:row>
      <xdr:rowOff>19050</xdr:rowOff>
    </xdr:to>
    <xdr:sp>
      <xdr:nvSpPr>
        <xdr:cNvPr id="11" name="Rectangle 25"/>
        <xdr:cNvSpPr>
          <a:spLocks/>
        </xdr:cNvSpPr>
      </xdr:nvSpPr>
      <xdr:spPr>
        <a:xfrm>
          <a:off x="9810750" y="4257675"/>
          <a:ext cx="2733675" cy="1495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The precise point in the drug titration curve which is dissected by  the 50% virus control line is calculated here: i.e. the amount of drug which is required to inhibit the viral neuraminidase by 50%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view="pageLayout" zoomScaleNormal="85" workbookViewId="0" topLeftCell="A1">
      <selection activeCell="L5" sqref="L5"/>
    </sheetView>
  </sheetViews>
  <sheetFormatPr defaultColWidth="9.140625" defaultRowHeight="12.75"/>
  <cols>
    <col min="1" max="1" width="6.140625" style="0" bestFit="1" customWidth="1"/>
    <col min="2" max="2" width="11.7109375" style="0" customWidth="1"/>
    <col min="3" max="3" width="24.28125" style="0" customWidth="1"/>
    <col min="4" max="4" width="10.00390625" style="0" bestFit="1" customWidth="1"/>
    <col min="5" max="5" width="6.57421875" style="0" customWidth="1"/>
    <col min="6" max="6" width="6.57421875" style="55" customWidth="1"/>
    <col min="7" max="10" width="6.57421875" style="0" customWidth="1"/>
    <col min="11" max="11" width="24.140625" style="0" customWidth="1"/>
  </cols>
  <sheetData>
    <row r="1" spans="1:11" ht="19.5" customHeight="1">
      <c r="A1" s="163" t="s">
        <v>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9" customHeight="1">
      <c r="A2" s="98"/>
      <c r="B2" s="98"/>
      <c r="C2" s="98"/>
      <c r="D2" s="98"/>
      <c r="E2" s="97"/>
      <c r="F2" s="99"/>
      <c r="G2" s="97"/>
      <c r="H2" s="98"/>
      <c r="I2" s="98"/>
      <c r="J2" s="98"/>
      <c r="K2" s="98"/>
    </row>
    <row r="3" spans="1:11" s="7" customFormat="1" ht="15.75">
      <c r="A3" s="167" t="s">
        <v>2</v>
      </c>
      <c r="B3" s="167"/>
      <c r="C3" s="100"/>
      <c r="D3" s="101" t="s">
        <v>5</v>
      </c>
      <c r="E3" s="130"/>
      <c r="F3" s="57"/>
      <c r="G3" s="57"/>
      <c r="H3" s="57"/>
      <c r="I3" s="57"/>
      <c r="J3" s="57"/>
      <c r="K3" s="57"/>
    </row>
    <row r="4" spans="1:19" s="7" customFormat="1" ht="15.75">
      <c r="A4" s="167" t="s">
        <v>4</v>
      </c>
      <c r="B4" s="167"/>
      <c r="C4" s="129"/>
      <c r="D4" s="102" t="s">
        <v>6</v>
      </c>
      <c r="E4" s="130"/>
      <c r="F4" s="57"/>
      <c r="G4" s="57"/>
      <c r="H4" s="57"/>
      <c r="I4" s="57"/>
      <c r="J4" s="57"/>
      <c r="K4" s="57"/>
      <c r="S4" s="58"/>
    </row>
    <row r="5" spans="1:11" s="7" customFormat="1" ht="15.75">
      <c r="A5" s="104" t="s">
        <v>3</v>
      </c>
      <c r="B5" s="103"/>
      <c r="C5" s="105"/>
      <c r="D5" s="106" t="s">
        <v>61</v>
      </c>
      <c r="E5" s="103"/>
      <c r="F5" s="103"/>
      <c r="G5" s="103"/>
      <c r="H5" s="103"/>
      <c r="I5" s="103"/>
      <c r="J5" s="103"/>
      <c r="K5" s="103"/>
    </row>
    <row r="6" spans="1:11" s="7" customFormat="1" ht="15.75">
      <c r="A6" s="107" t="s">
        <v>62</v>
      </c>
      <c r="B6" s="103"/>
      <c r="C6" s="105"/>
      <c r="D6" s="108" t="s">
        <v>63</v>
      </c>
      <c r="E6" s="103"/>
      <c r="F6" s="103"/>
      <c r="G6" s="103"/>
      <c r="H6" s="103"/>
      <c r="I6" s="103"/>
      <c r="J6" s="103"/>
      <c r="K6" s="103"/>
    </row>
    <row r="7" spans="1:11" s="7" customFormat="1" ht="4.5" customHeight="1" thickBot="1">
      <c r="A7" s="106"/>
      <c r="B7" s="109"/>
      <c r="C7" s="109"/>
      <c r="D7" s="109"/>
      <c r="E7" s="109"/>
      <c r="F7" s="110"/>
      <c r="G7" s="103"/>
      <c r="H7" s="103"/>
      <c r="I7" s="103"/>
      <c r="J7" s="103"/>
      <c r="K7" s="103"/>
    </row>
    <row r="8" spans="1:11" s="1" customFormat="1" ht="30" customHeight="1" thickBot="1">
      <c r="A8" s="111" t="s">
        <v>7</v>
      </c>
      <c r="B8" s="111" t="s">
        <v>8</v>
      </c>
      <c r="C8" s="111" t="s">
        <v>9</v>
      </c>
      <c r="D8" s="112" t="s">
        <v>0</v>
      </c>
      <c r="E8" s="164" t="s">
        <v>10</v>
      </c>
      <c r="F8" s="165"/>
      <c r="G8" s="113" t="s">
        <v>11</v>
      </c>
      <c r="H8" s="166" t="s">
        <v>12</v>
      </c>
      <c r="I8" s="165"/>
      <c r="J8" s="113" t="s">
        <v>13</v>
      </c>
      <c r="K8" s="111" t="s">
        <v>14</v>
      </c>
    </row>
    <row r="9" spans="1:11" s="1" customFormat="1" ht="15" customHeight="1">
      <c r="A9" s="160">
        <v>1</v>
      </c>
      <c r="B9" s="114" t="s">
        <v>15</v>
      </c>
      <c r="C9" s="115">
        <f>Worksheet!C8</f>
        <v>0</v>
      </c>
      <c r="D9" s="115">
        <f>Worksheet!D8</f>
        <v>0</v>
      </c>
      <c r="E9" s="116" t="e">
        <f>Plate_1!$B$37</f>
        <v>#DIV/0!</v>
      </c>
      <c r="F9" s="117" t="e">
        <f>Plate_1!$C$37</f>
        <v>#DIV/0!</v>
      </c>
      <c r="G9" s="118" t="e">
        <f>Plate_1!$B$38</f>
        <v>#DIV/0!</v>
      </c>
      <c r="H9" s="119" t="e">
        <f>Plate_9!$B$37</f>
        <v>#DIV/0!</v>
      </c>
      <c r="I9" s="119" t="e">
        <f>Plate_9!$C$37</f>
        <v>#DIV/0!</v>
      </c>
      <c r="J9" s="118" t="e">
        <f>Plate_9!$B$38</f>
        <v>#DIV/0!</v>
      </c>
      <c r="K9" s="114"/>
    </row>
    <row r="10" spans="1:11" s="1" customFormat="1" ht="15" customHeight="1">
      <c r="A10" s="161"/>
      <c r="B10" s="120" t="s">
        <v>16</v>
      </c>
      <c r="C10" s="121">
        <f>Worksheet!C9</f>
        <v>0</v>
      </c>
      <c r="D10" s="121">
        <f>Worksheet!D9</f>
        <v>0</v>
      </c>
      <c r="E10" s="116" t="e">
        <f>Plate_1!$D$37</f>
        <v>#DIV/0!</v>
      </c>
      <c r="F10" s="122" t="e">
        <f>Plate_1!$E$37</f>
        <v>#DIV/0!</v>
      </c>
      <c r="G10" s="123" t="e">
        <f>Plate_1!$D$38</f>
        <v>#DIV/0!</v>
      </c>
      <c r="H10" s="116" t="e">
        <f>Plate_9!$D$37</f>
        <v>#DIV/0!</v>
      </c>
      <c r="I10" s="116" t="e">
        <f>Plate_9!$E$37</f>
        <v>#DIV/0!</v>
      </c>
      <c r="J10" s="123" t="e">
        <f>Plate_9!$D$38</f>
        <v>#DIV/0!</v>
      </c>
      <c r="K10" s="120"/>
    </row>
    <row r="11" spans="1:11" s="1" customFormat="1" ht="15" customHeight="1">
      <c r="A11" s="161"/>
      <c r="B11" s="120">
        <v>1</v>
      </c>
      <c r="C11" s="121">
        <f>Worksheet!C10</f>
        <v>0</v>
      </c>
      <c r="D11" s="121">
        <f>Worksheet!D10</f>
        <v>0</v>
      </c>
      <c r="E11" s="116" t="e">
        <f>Plate_1!$F$37</f>
        <v>#DIV/0!</v>
      </c>
      <c r="F11" s="122" t="e">
        <f>Plate_1!$G$37</f>
        <v>#DIV/0!</v>
      </c>
      <c r="G11" s="123" t="e">
        <f>Plate_1!$F$38</f>
        <v>#DIV/0!</v>
      </c>
      <c r="H11" s="116" t="e">
        <f>Plate_9!$F$37</f>
        <v>#DIV/0!</v>
      </c>
      <c r="I11" s="116" t="e">
        <f>Plate_9!$G$37</f>
        <v>#DIV/0!</v>
      </c>
      <c r="J11" s="123" t="e">
        <f>Plate_9!$F$38</f>
        <v>#DIV/0!</v>
      </c>
      <c r="K11" s="120"/>
    </row>
    <row r="12" spans="1:11" s="1" customFormat="1" ht="15" customHeight="1">
      <c r="A12" s="161"/>
      <c r="B12" s="120">
        <v>2</v>
      </c>
      <c r="C12" s="121">
        <f>Worksheet!C11</f>
        <v>0</v>
      </c>
      <c r="D12" s="121">
        <f>Worksheet!D11</f>
        <v>0</v>
      </c>
      <c r="E12" s="116" t="e">
        <f>Plate_1!$H$37</f>
        <v>#DIV/0!</v>
      </c>
      <c r="F12" s="122" t="e">
        <f>Plate_1!$I$37</f>
        <v>#DIV/0!</v>
      </c>
      <c r="G12" s="123" t="e">
        <f>Plate_1!$H$38</f>
        <v>#DIV/0!</v>
      </c>
      <c r="H12" s="116" t="e">
        <f>Plate_9!$H$37</f>
        <v>#DIV/0!</v>
      </c>
      <c r="I12" s="116" t="e">
        <f>Plate_9!$I$37</f>
        <v>#DIV/0!</v>
      </c>
      <c r="J12" s="123" t="e">
        <f>Plate_9!$H$38</f>
        <v>#DIV/0!</v>
      </c>
      <c r="K12" s="120"/>
    </row>
    <row r="13" spans="1:11" s="1" customFormat="1" ht="15" customHeight="1">
      <c r="A13" s="161"/>
      <c r="B13" s="120">
        <v>3</v>
      </c>
      <c r="C13" s="121">
        <f>Worksheet!C12</f>
        <v>0</v>
      </c>
      <c r="D13" s="121">
        <f>Worksheet!D12</f>
        <v>0</v>
      </c>
      <c r="E13" s="116" t="e">
        <f>Plate_1!$J$37</f>
        <v>#DIV/0!</v>
      </c>
      <c r="F13" s="122" t="e">
        <f>Plate_1!$K$37</f>
        <v>#DIV/0!</v>
      </c>
      <c r="G13" s="123" t="e">
        <f>Plate_1!$J$38</f>
        <v>#DIV/0!</v>
      </c>
      <c r="H13" s="116" t="e">
        <f>Plate_9!$J$37</f>
        <v>#DIV/0!</v>
      </c>
      <c r="I13" s="116" t="e">
        <f>Plate_9!$K$37</f>
        <v>#DIV/0!</v>
      </c>
      <c r="J13" s="123" t="e">
        <f>Plate_9!$J$38</f>
        <v>#DIV/0!</v>
      </c>
      <c r="K13" s="120"/>
    </row>
    <row r="14" spans="1:11" s="1" customFormat="1" ht="15" customHeight="1" thickBot="1">
      <c r="A14" s="162"/>
      <c r="B14" s="124">
        <v>4</v>
      </c>
      <c r="C14" s="125">
        <f>Worksheet!C13</f>
        <v>0</v>
      </c>
      <c r="D14" s="125">
        <f>Worksheet!D13</f>
        <v>0</v>
      </c>
      <c r="E14" s="126" t="e">
        <f>Plate_1!$L$37</f>
        <v>#DIV/0!</v>
      </c>
      <c r="F14" s="127" t="e">
        <f>Plate_1!$M$37</f>
        <v>#DIV/0!</v>
      </c>
      <c r="G14" s="128" t="e">
        <f>Plate_1!$L$38</f>
        <v>#DIV/0!</v>
      </c>
      <c r="H14" s="126" t="e">
        <f>Plate_9!$L$37</f>
        <v>#DIV/0!</v>
      </c>
      <c r="I14" s="126" t="e">
        <f>Plate_9!$M$37</f>
        <v>#DIV/0!</v>
      </c>
      <c r="J14" s="128" t="e">
        <f>Plate_9!$L$38</f>
        <v>#DIV/0!</v>
      </c>
      <c r="K14" s="124"/>
    </row>
    <row r="15" spans="1:11" s="1" customFormat="1" ht="15" customHeight="1">
      <c r="A15" s="160">
        <v>2</v>
      </c>
      <c r="B15" s="114">
        <v>5</v>
      </c>
      <c r="C15" s="115">
        <f>Worksheet!C16</f>
        <v>0</v>
      </c>
      <c r="D15" s="115">
        <f>Worksheet!D16</f>
        <v>0</v>
      </c>
      <c r="E15" s="119" t="e">
        <f>Plate_2!$B$37</f>
        <v>#DIV/0!</v>
      </c>
      <c r="F15" s="117" t="e">
        <f>Plate_2!$C$37</f>
        <v>#DIV/0!</v>
      </c>
      <c r="G15" s="118" t="e">
        <f>Plate_2!$B$38</f>
        <v>#DIV/0!</v>
      </c>
      <c r="H15" s="119" t="e">
        <f>Plate_10!$B$37</f>
        <v>#DIV/0!</v>
      </c>
      <c r="I15" s="119" t="e">
        <f>Plate_10!$C$37</f>
        <v>#DIV/0!</v>
      </c>
      <c r="J15" s="118" t="e">
        <f>Plate_10!$B$38</f>
        <v>#DIV/0!</v>
      </c>
      <c r="K15" s="114"/>
    </row>
    <row r="16" spans="1:11" s="1" customFormat="1" ht="15" customHeight="1">
      <c r="A16" s="161"/>
      <c r="B16" s="120">
        <v>6</v>
      </c>
      <c r="C16" s="121">
        <f>Worksheet!C17</f>
        <v>0</v>
      </c>
      <c r="D16" s="121">
        <f>Worksheet!D17</f>
        <v>0</v>
      </c>
      <c r="E16" s="116" t="e">
        <f>Plate_2!$D$37</f>
        <v>#DIV/0!</v>
      </c>
      <c r="F16" s="122" t="e">
        <f>Plate_2!$E$37</f>
        <v>#DIV/0!</v>
      </c>
      <c r="G16" s="123" t="e">
        <f>Plate_2!$D$38</f>
        <v>#DIV/0!</v>
      </c>
      <c r="H16" s="116" t="e">
        <f>Plate_10!$D$37</f>
        <v>#DIV/0!</v>
      </c>
      <c r="I16" s="116" t="e">
        <f>Plate_10!$E$37</f>
        <v>#DIV/0!</v>
      </c>
      <c r="J16" s="123" t="e">
        <f>Plate_10!$D$38</f>
        <v>#DIV/0!</v>
      </c>
      <c r="K16" s="120"/>
    </row>
    <row r="17" spans="1:11" s="1" customFormat="1" ht="15" customHeight="1">
      <c r="A17" s="161"/>
      <c r="B17" s="120">
        <v>7</v>
      </c>
      <c r="C17" s="121">
        <f>Worksheet!C18</f>
        <v>0</v>
      </c>
      <c r="D17" s="121">
        <f>Worksheet!D18</f>
        <v>0</v>
      </c>
      <c r="E17" s="116" t="e">
        <f>Plate_2!$F$37</f>
        <v>#DIV/0!</v>
      </c>
      <c r="F17" s="122" t="e">
        <f>Plate_2!$G$37</f>
        <v>#DIV/0!</v>
      </c>
      <c r="G17" s="123" t="e">
        <f>Plate_2!$F$38</f>
        <v>#DIV/0!</v>
      </c>
      <c r="H17" s="116" t="e">
        <f>Plate_10!$F$37</f>
        <v>#DIV/0!</v>
      </c>
      <c r="I17" s="116" t="e">
        <f>Plate_10!$G$37</f>
        <v>#DIV/0!</v>
      </c>
      <c r="J17" s="123" t="e">
        <f>Plate_10!$F$38</f>
        <v>#DIV/0!</v>
      </c>
      <c r="K17" s="120"/>
    </row>
    <row r="18" spans="1:11" s="1" customFormat="1" ht="15" customHeight="1">
      <c r="A18" s="161"/>
      <c r="B18" s="120">
        <v>8</v>
      </c>
      <c r="C18" s="121">
        <f>Worksheet!C19</f>
        <v>0</v>
      </c>
      <c r="D18" s="121">
        <f>Worksheet!D19</f>
        <v>0</v>
      </c>
      <c r="E18" s="116" t="e">
        <f>Plate_2!$H$37</f>
        <v>#DIV/0!</v>
      </c>
      <c r="F18" s="122" t="e">
        <f>Plate_2!$I$37</f>
        <v>#DIV/0!</v>
      </c>
      <c r="G18" s="123" t="e">
        <f>Plate_2!$H$38</f>
        <v>#DIV/0!</v>
      </c>
      <c r="H18" s="116" t="e">
        <f>Plate_10!$H$37</f>
        <v>#DIV/0!</v>
      </c>
      <c r="I18" s="116" t="e">
        <f>Plate_10!$I$37</f>
        <v>#DIV/0!</v>
      </c>
      <c r="J18" s="123" t="e">
        <f>Plate_10!$H$38</f>
        <v>#DIV/0!</v>
      </c>
      <c r="K18" s="120"/>
    </row>
    <row r="19" spans="1:11" s="1" customFormat="1" ht="15" customHeight="1">
      <c r="A19" s="161"/>
      <c r="B19" s="120">
        <v>9</v>
      </c>
      <c r="C19" s="121">
        <f>Worksheet!C20</f>
        <v>0</v>
      </c>
      <c r="D19" s="121">
        <f>Worksheet!D20</f>
        <v>0</v>
      </c>
      <c r="E19" s="116" t="e">
        <f>Plate_2!$J$37</f>
        <v>#DIV/0!</v>
      </c>
      <c r="F19" s="122" t="e">
        <f>Plate_2!$K$37</f>
        <v>#DIV/0!</v>
      </c>
      <c r="G19" s="123" t="e">
        <f>Plate_2!$J$38</f>
        <v>#DIV/0!</v>
      </c>
      <c r="H19" s="116" t="e">
        <f>Plate_10!$J$37</f>
        <v>#DIV/0!</v>
      </c>
      <c r="I19" s="116" t="e">
        <f>Plate_10!$K$37</f>
        <v>#DIV/0!</v>
      </c>
      <c r="J19" s="123" t="e">
        <f>Plate_10!$J$38</f>
        <v>#DIV/0!</v>
      </c>
      <c r="K19" s="120"/>
    </row>
    <row r="20" spans="1:11" s="1" customFormat="1" ht="15" customHeight="1" thickBot="1">
      <c r="A20" s="162"/>
      <c r="B20" s="124">
        <v>10</v>
      </c>
      <c r="C20" s="125">
        <f>Worksheet!C21</f>
        <v>0</v>
      </c>
      <c r="D20" s="125">
        <f>Worksheet!D21</f>
        <v>0</v>
      </c>
      <c r="E20" s="126" t="e">
        <f>Plate_2!$L$37</f>
        <v>#DIV/0!</v>
      </c>
      <c r="F20" s="127" t="e">
        <f>Plate_2!$M$37</f>
        <v>#DIV/0!</v>
      </c>
      <c r="G20" s="128" t="e">
        <f>Plate_2!$L$38</f>
        <v>#DIV/0!</v>
      </c>
      <c r="H20" s="126" t="e">
        <f>Plate_10!$L$37</f>
        <v>#DIV/0!</v>
      </c>
      <c r="I20" s="126" t="e">
        <f>Plate_10!$M$37</f>
        <v>#DIV/0!</v>
      </c>
      <c r="J20" s="128" t="e">
        <f>Plate_10!$L$38</f>
        <v>#DIV/0!</v>
      </c>
      <c r="K20" s="124"/>
    </row>
    <row r="21" spans="1:11" s="1" customFormat="1" ht="15" customHeight="1">
      <c r="A21" s="160">
        <v>3</v>
      </c>
      <c r="B21" s="114">
        <v>11</v>
      </c>
      <c r="C21" s="115">
        <f>Worksheet!C24</f>
        <v>0</v>
      </c>
      <c r="D21" s="115">
        <f>Worksheet!D24</f>
        <v>0</v>
      </c>
      <c r="E21" s="116" t="e">
        <f>Plate_3!$B$37</f>
        <v>#DIV/0!</v>
      </c>
      <c r="F21" s="117" t="e">
        <f>Plate_3!$C$37</f>
        <v>#DIV/0!</v>
      </c>
      <c r="G21" s="118" t="e">
        <f>Plate_3!$B$38</f>
        <v>#DIV/0!</v>
      </c>
      <c r="H21" s="119" t="e">
        <f>Plate_11!$B$37</f>
        <v>#DIV/0!</v>
      </c>
      <c r="I21" s="119" t="e">
        <f>Plate_11!$C$37</f>
        <v>#DIV/0!</v>
      </c>
      <c r="J21" s="118" t="e">
        <f>Plate_11!$B$38</f>
        <v>#DIV/0!</v>
      </c>
      <c r="K21" s="114"/>
    </row>
    <row r="22" spans="1:11" s="1" customFormat="1" ht="15" customHeight="1">
      <c r="A22" s="161"/>
      <c r="B22" s="114">
        <v>12</v>
      </c>
      <c r="C22" s="115">
        <f>Worksheet!C25</f>
        <v>0</v>
      </c>
      <c r="D22" s="115">
        <f>Worksheet!D25</f>
        <v>0</v>
      </c>
      <c r="E22" s="116" t="e">
        <f>Plate_3!$D$37</f>
        <v>#DIV/0!</v>
      </c>
      <c r="F22" s="122" t="e">
        <f>Plate_3!$E$37</f>
        <v>#DIV/0!</v>
      </c>
      <c r="G22" s="123" t="e">
        <f>Plate_3!$D$38</f>
        <v>#DIV/0!</v>
      </c>
      <c r="H22" s="116" t="e">
        <f>Plate_11!$D$37</f>
        <v>#DIV/0!</v>
      </c>
      <c r="I22" s="116" t="e">
        <f>Plate_11!$E$37</f>
        <v>#DIV/0!</v>
      </c>
      <c r="J22" s="123" t="e">
        <f>Plate_11!$D$38</f>
        <v>#DIV/0!</v>
      </c>
      <c r="K22" s="114"/>
    </row>
    <row r="23" spans="1:11" s="1" customFormat="1" ht="15" customHeight="1">
      <c r="A23" s="161"/>
      <c r="B23" s="114">
        <v>13</v>
      </c>
      <c r="C23" s="115">
        <f>Worksheet!C26</f>
        <v>0</v>
      </c>
      <c r="D23" s="115">
        <f>Worksheet!D26</f>
        <v>0</v>
      </c>
      <c r="E23" s="116" t="e">
        <f>Plate_3!$F$37</f>
        <v>#DIV/0!</v>
      </c>
      <c r="F23" s="122" t="e">
        <f>Plate_3!$G$37</f>
        <v>#DIV/0!</v>
      </c>
      <c r="G23" s="123" t="e">
        <f>Plate_3!$F$38</f>
        <v>#DIV/0!</v>
      </c>
      <c r="H23" s="116" t="e">
        <f>Plate_11!$F$37</f>
        <v>#DIV/0!</v>
      </c>
      <c r="I23" s="116" t="e">
        <f>Plate_11!$G$37</f>
        <v>#DIV/0!</v>
      </c>
      <c r="J23" s="123" t="e">
        <f>Plate_11!$F$38</f>
        <v>#DIV/0!</v>
      </c>
      <c r="K23" s="114"/>
    </row>
    <row r="24" spans="1:11" s="1" customFormat="1" ht="15" customHeight="1">
      <c r="A24" s="161"/>
      <c r="B24" s="120">
        <v>14</v>
      </c>
      <c r="C24" s="121">
        <f>Worksheet!C27</f>
        <v>0</v>
      </c>
      <c r="D24" s="121">
        <f>Worksheet!D27</f>
        <v>0</v>
      </c>
      <c r="E24" s="116" t="e">
        <f>Plate_3!$H$37</f>
        <v>#DIV/0!</v>
      </c>
      <c r="F24" s="122" t="e">
        <f>Plate_3!$I$37</f>
        <v>#DIV/0!</v>
      </c>
      <c r="G24" s="123" t="e">
        <f>Plate_3!$H$38</f>
        <v>#DIV/0!</v>
      </c>
      <c r="H24" s="116" t="e">
        <f>Plate_11!$H$37</f>
        <v>#DIV/0!</v>
      </c>
      <c r="I24" s="116" t="e">
        <f>Plate_11!$I$37</f>
        <v>#DIV/0!</v>
      </c>
      <c r="J24" s="123" t="e">
        <f>Plate_11!$H$38</f>
        <v>#DIV/0!</v>
      </c>
      <c r="K24" s="120"/>
    </row>
    <row r="25" spans="1:11" s="1" customFormat="1" ht="15" customHeight="1">
      <c r="A25" s="161"/>
      <c r="B25" s="120">
        <v>15</v>
      </c>
      <c r="C25" s="121">
        <f>Worksheet!C28</f>
        <v>0</v>
      </c>
      <c r="D25" s="121">
        <f>Worksheet!D28</f>
        <v>0</v>
      </c>
      <c r="E25" s="116" t="e">
        <f>Plate_3!$J$37</f>
        <v>#DIV/0!</v>
      </c>
      <c r="F25" s="122" t="e">
        <f>Plate_3!$K$37</f>
        <v>#DIV/0!</v>
      </c>
      <c r="G25" s="123" t="e">
        <f>Plate_3!$J$38</f>
        <v>#DIV/0!</v>
      </c>
      <c r="H25" s="116" t="e">
        <f>Plate_11!$J$37</f>
        <v>#DIV/0!</v>
      </c>
      <c r="I25" s="116" t="e">
        <f>Plate_11!$K$37</f>
        <v>#DIV/0!</v>
      </c>
      <c r="J25" s="123" t="e">
        <f>Plate_11!$J$38</f>
        <v>#DIV/0!</v>
      </c>
      <c r="K25" s="120"/>
    </row>
    <row r="26" spans="1:11" s="1" customFormat="1" ht="15" customHeight="1" thickBot="1">
      <c r="A26" s="162"/>
      <c r="B26" s="124">
        <v>16</v>
      </c>
      <c r="C26" s="125">
        <f>Worksheet!C29</f>
        <v>0</v>
      </c>
      <c r="D26" s="125">
        <f>Worksheet!D29</f>
        <v>0</v>
      </c>
      <c r="E26" s="126" t="e">
        <f>Plate_3!$L$37</f>
        <v>#DIV/0!</v>
      </c>
      <c r="F26" s="127" t="e">
        <f>Plate_3!$M$37</f>
        <v>#DIV/0!</v>
      </c>
      <c r="G26" s="128" t="e">
        <f>Plate_3!$L$38</f>
        <v>#DIV/0!</v>
      </c>
      <c r="H26" s="126" t="e">
        <f>Plate_11!$L$37</f>
        <v>#DIV/0!</v>
      </c>
      <c r="I26" s="126" t="e">
        <f>Plate_11!$M$37</f>
        <v>#DIV/0!</v>
      </c>
      <c r="J26" s="128" t="e">
        <f>Plate_11!$L$38</f>
        <v>#DIV/0!</v>
      </c>
      <c r="K26" s="124"/>
    </row>
    <row r="27" spans="1:11" s="1" customFormat="1" ht="15" customHeight="1">
      <c r="A27" s="160">
        <v>4</v>
      </c>
      <c r="B27" s="114">
        <v>17</v>
      </c>
      <c r="C27" s="115">
        <f>Worksheet!C32</f>
        <v>0</v>
      </c>
      <c r="D27" s="115">
        <f>Worksheet!D32</f>
        <v>0</v>
      </c>
      <c r="E27" s="116" t="e">
        <f>Plate_4!$B$37</f>
        <v>#DIV/0!</v>
      </c>
      <c r="F27" s="117" t="e">
        <f>Plate_4!$C$37</f>
        <v>#DIV/0!</v>
      </c>
      <c r="G27" s="118" t="e">
        <f>Plate_4!$B$38</f>
        <v>#DIV/0!</v>
      </c>
      <c r="H27" s="119" t="e">
        <f>Plate_12!$B$37</f>
        <v>#DIV/0!</v>
      </c>
      <c r="I27" s="119" t="e">
        <f>Plate_12!$C$37</f>
        <v>#DIV/0!</v>
      </c>
      <c r="J27" s="118" t="e">
        <f>Plate_12!$B$38</f>
        <v>#DIV/0!</v>
      </c>
      <c r="K27" s="114"/>
    </row>
    <row r="28" spans="1:11" s="1" customFormat="1" ht="15" customHeight="1">
      <c r="A28" s="161"/>
      <c r="B28" s="114">
        <v>18</v>
      </c>
      <c r="C28" s="115">
        <f>Worksheet!C33</f>
        <v>0</v>
      </c>
      <c r="D28" s="115">
        <f>Worksheet!D33</f>
        <v>0</v>
      </c>
      <c r="E28" s="116" t="e">
        <f>Plate_4!$D$37</f>
        <v>#DIV/0!</v>
      </c>
      <c r="F28" s="122" t="e">
        <f>Plate_4!$E$37</f>
        <v>#DIV/0!</v>
      </c>
      <c r="G28" s="123" t="e">
        <f>Plate_4!$D$38</f>
        <v>#DIV/0!</v>
      </c>
      <c r="H28" s="116" t="e">
        <f>Plate_12!$D$37</f>
        <v>#DIV/0!</v>
      </c>
      <c r="I28" s="116" t="e">
        <f>Plate_12!$E$37</f>
        <v>#DIV/0!</v>
      </c>
      <c r="J28" s="123" t="e">
        <f>Plate_12!$D$38</f>
        <v>#DIV/0!</v>
      </c>
      <c r="K28" s="114"/>
    </row>
    <row r="29" spans="1:11" s="1" customFormat="1" ht="15" customHeight="1">
      <c r="A29" s="161"/>
      <c r="B29" s="114">
        <v>19</v>
      </c>
      <c r="C29" s="115">
        <f>Worksheet!C34</f>
        <v>0</v>
      </c>
      <c r="D29" s="115">
        <f>Worksheet!D34</f>
        <v>0</v>
      </c>
      <c r="E29" s="116" t="e">
        <f>Plate_4!$F$37</f>
        <v>#DIV/0!</v>
      </c>
      <c r="F29" s="122" t="e">
        <f>Plate_4!$G$37</f>
        <v>#DIV/0!</v>
      </c>
      <c r="G29" s="123" t="e">
        <f>Plate_4!$F$38</f>
        <v>#DIV/0!</v>
      </c>
      <c r="H29" s="116" t="e">
        <f>Plate_12!$F$37</f>
        <v>#DIV/0!</v>
      </c>
      <c r="I29" s="116" t="e">
        <f>Plate_12!$G$37</f>
        <v>#DIV/0!</v>
      </c>
      <c r="J29" s="123" t="e">
        <f>Plate_12!$F$38</f>
        <v>#DIV/0!</v>
      </c>
      <c r="K29" s="114"/>
    </row>
    <row r="30" spans="1:11" s="1" customFormat="1" ht="15" customHeight="1">
      <c r="A30" s="161"/>
      <c r="B30" s="120">
        <v>20</v>
      </c>
      <c r="C30" s="121">
        <f>Worksheet!C35</f>
        <v>0</v>
      </c>
      <c r="D30" s="121">
        <f>Worksheet!D35</f>
        <v>0</v>
      </c>
      <c r="E30" s="116" t="e">
        <f>Plate_4!$H$37</f>
        <v>#DIV/0!</v>
      </c>
      <c r="F30" s="122" t="e">
        <f>Plate_4!$I$37</f>
        <v>#DIV/0!</v>
      </c>
      <c r="G30" s="123" t="e">
        <f>Plate_4!$H$38</f>
        <v>#DIV/0!</v>
      </c>
      <c r="H30" s="116" t="e">
        <f>Plate_12!$H$37</f>
        <v>#DIV/0!</v>
      </c>
      <c r="I30" s="116" t="e">
        <f>Plate_12!$I$37</f>
        <v>#DIV/0!</v>
      </c>
      <c r="J30" s="123" t="e">
        <f>Plate_12!$H$38</f>
        <v>#DIV/0!</v>
      </c>
      <c r="K30" s="120"/>
    </row>
    <row r="31" spans="1:11" s="1" customFormat="1" ht="15" customHeight="1">
      <c r="A31" s="161"/>
      <c r="B31" s="120">
        <v>21</v>
      </c>
      <c r="C31" s="121">
        <f>Worksheet!C36</f>
        <v>0</v>
      </c>
      <c r="D31" s="121">
        <f>Worksheet!D36</f>
        <v>0</v>
      </c>
      <c r="E31" s="116" t="e">
        <f>Plate_4!$J$37</f>
        <v>#DIV/0!</v>
      </c>
      <c r="F31" s="122" t="e">
        <f>Plate_4!$K$37</f>
        <v>#DIV/0!</v>
      </c>
      <c r="G31" s="123" t="e">
        <f>Plate_4!$J$38</f>
        <v>#DIV/0!</v>
      </c>
      <c r="H31" s="116" t="e">
        <f>Plate_12!$J$37</f>
        <v>#DIV/0!</v>
      </c>
      <c r="I31" s="116" t="e">
        <f>Plate_12!$K$37</f>
        <v>#DIV/0!</v>
      </c>
      <c r="J31" s="123" t="e">
        <f>Plate_12!$J$38</f>
        <v>#DIV/0!</v>
      </c>
      <c r="K31" s="120"/>
    </row>
    <row r="32" spans="1:11" s="1" customFormat="1" ht="15" customHeight="1" thickBot="1">
      <c r="A32" s="162"/>
      <c r="B32" s="124">
        <v>22</v>
      </c>
      <c r="C32" s="125">
        <f>Worksheet!C37</f>
        <v>0</v>
      </c>
      <c r="D32" s="125">
        <f>Worksheet!D37</f>
        <v>0</v>
      </c>
      <c r="E32" s="126" t="e">
        <f>Plate_4!$L$37</f>
        <v>#DIV/0!</v>
      </c>
      <c r="F32" s="127" t="e">
        <f>Plate_4!$M$37</f>
        <v>#DIV/0!</v>
      </c>
      <c r="G32" s="128" t="e">
        <f>Plate_4!$L$38</f>
        <v>#DIV/0!</v>
      </c>
      <c r="H32" s="126" t="e">
        <f>Plate_12!$L$37</f>
        <v>#DIV/0!</v>
      </c>
      <c r="I32" s="126" t="e">
        <f>Plate_12!$M$37</f>
        <v>#DIV/0!</v>
      </c>
      <c r="J32" s="128" t="e">
        <f>Plate_12!$L$38</f>
        <v>#DIV/0!</v>
      </c>
      <c r="K32" s="124"/>
    </row>
    <row r="33" spans="1:11" s="1" customFormat="1" ht="15" customHeight="1">
      <c r="A33" s="160">
        <v>5</v>
      </c>
      <c r="B33" s="114">
        <v>23</v>
      </c>
      <c r="C33" s="115">
        <f>Worksheet!C40</f>
        <v>0</v>
      </c>
      <c r="D33" s="115">
        <f>Worksheet!D40</f>
        <v>0</v>
      </c>
      <c r="E33" s="116" t="e">
        <f>Plate_5!$B$37</f>
        <v>#DIV/0!</v>
      </c>
      <c r="F33" s="117" t="e">
        <f>Plate_5!$C$37</f>
        <v>#DIV/0!</v>
      </c>
      <c r="G33" s="118" t="e">
        <f>Plate_5!$B$38</f>
        <v>#DIV/0!</v>
      </c>
      <c r="H33" s="119" t="e">
        <f>Plate_13!$B$37</f>
        <v>#DIV/0!</v>
      </c>
      <c r="I33" s="119" t="e">
        <f>Plate_13!$C$37</f>
        <v>#DIV/0!</v>
      </c>
      <c r="J33" s="118" t="e">
        <f>Plate_13!$B$38</f>
        <v>#DIV/0!</v>
      </c>
      <c r="K33" s="114"/>
    </row>
    <row r="34" spans="1:11" s="1" customFormat="1" ht="15" customHeight="1">
      <c r="A34" s="161"/>
      <c r="B34" s="114">
        <v>24</v>
      </c>
      <c r="C34" s="115">
        <f>Worksheet!C41</f>
        <v>0</v>
      </c>
      <c r="D34" s="115">
        <f>Worksheet!D41</f>
        <v>0</v>
      </c>
      <c r="E34" s="116" t="e">
        <f>Plate_5!$D$37</f>
        <v>#DIV/0!</v>
      </c>
      <c r="F34" s="122" t="e">
        <f>Plate_5!$E$37</f>
        <v>#DIV/0!</v>
      </c>
      <c r="G34" s="123" t="e">
        <f>Plate_5!$D$38</f>
        <v>#DIV/0!</v>
      </c>
      <c r="H34" s="116" t="e">
        <f>Plate_13!$D$37</f>
        <v>#DIV/0!</v>
      </c>
      <c r="I34" s="116" t="e">
        <f>Plate_13!$E$37</f>
        <v>#DIV/0!</v>
      </c>
      <c r="J34" s="123" t="e">
        <f>Plate_13!$D$38</f>
        <v>#DIV/0!</v>
      </c>
      <c r="K34" s="114"/>
    </row>
    <row r="35" spans="1:11" s="1" customFormat="1" ht="15" customHeight="1">
      <c r="A35" s="161"/>
      <c r="B35" s="114">
        <v>25</v>
      </c>
      <c r="C35" s="115">
        <f>Worksheet!C42</f>
        <v>0</v>
      </c>
      <c r="D35" s="115">
        <f>Worksheet!D42</f>
        <v>0</v>
      </c>
      <c r="E35" s="116" t="e">
        <f>Plate_5!$F$37</f>
        <v>#DIV/0!</v>
      </c>
      <c r="F35" s="122" t="e">
        <f>Plate_5!$G$37</f>
        <v>#DIV/0!</v>
      </c>
      <c r="G35" s="123" t="e">
        <f>Plate_5!$F$38</f>
        <v>#DIV/0!</v>
      </c>
      <c r="H35" s="116" t="e">
        <f>Plate_13!$F$37</f>
        <v>#DIV/0!</v>
      </c>
      <c r="I35" s="116" t="e">
        <f>Plate_13!$G$37</f>
        <v>#DIV/0!</v>
      </c>
      <c r="J35" s="123" t="e">
        <f>Plate_13!$F$38</f>
        <v>#DIV/0!</v>
      </c>
      <c r="K35" s="114"/>
    </row>
    <row r="36" spans="1:11" s="1" customFormat="1" ht="15" customHeight="1">
      <c r="A36" s="161"/>
      <c r="B36" s="120">
        <v>26</v>
      </c>
      <c r="C36" s="121">
        <f>Worksheet!C43</f>
        <v>0</v>
      </c>
      <c r="D36" s="121">
        <f>Worksheet!D43</f>
        <v>0</v>
      </c>
      <c r="E36" s="116" t="e">
        <f>Plate_5!$H$37</f>
        <v>#DIV/0!</v>
      </c>
      <c r="F36" s="122" t="e">
        <f>Plate_5!$I$37</f>
        <v>#DIV/0!</v>
      </c>
      <c r="G36" s="123" t="e">
        <f>Plate_5!$H$38</f>
        <v>#DIV/0!</v>
      </c>
      <c r="H36" s="116" t="e">
        <f>Plate_13!$H$37</f>
        <v>#DIV/0!</v>
      </c>
      <c r="I36" s="116" t="e">
        <f>Plate_13!$I$37</f>
        <v>#DIV/0!</v>
      </c>
      <c r="J36" s="123" t="e">
        <f>Plate_13!$H$38</f>
        <v>#DIV/0!</v>
      </c>
      <c r="K36" s="120"/>
    </row>
    <row r="37" spans="1:11" s="1" customFormat="1" ht="15" customHeight="1">
      <c r="A37" s="161"/>
      <c r="B37" s="120">
        <v>27</v>
      </c>
      <c r="C37" s="121">
        <f>Worksheet!C44</f>
        <v>0</v>
      </c>
      <c r="D37" s="121">
        <f>Worksheet!D44</f>
        <v>0</v>
      </c>
      <c r="E37" s="116" t="e">
        <f>Plate_5!$J$37</f>
        <v>#DIV/0!</v>
      </c>
      <c r="F37" s="122" t="e">
        <f>Plate_5!$K$37</f>
        <v>#DIV/0!</v>
      </c>
      <c r="G37" s="123" t="e">
        <f>Plate_5!$J$38</f>
        <v>#DIV/0!</v>
      </c>
      <c r="H37" s="116" t="e">
        <f>Plate_13!$J$37</f>
        <v>#DIV/0!</v>
      </c>
      <c r="I37" s="116" t="e">
        <f>Plate_13!$K$37</f>
        <v>#DIV/0!</v>
      </c>
      <c r="J37" s="123" t="e">
        <f>Plate_13!$J$38</f>
        <v>#DIV/0!</v>
      </c>
      <c r="K37" s="120"/>
    </row>
    <row r="38" spans="1:11" s="1" customFormat="1" ht="15" customHeight="1" thickBot="1">
      <c r="A38" s="162"/>
      <c r="B38" s="124">
        <v>28</v>
      </c>
      <c r="C38" s="125">
        <f>Worksheet!C45</f>
        <v>0</v>
      </c>
      <c r="D38" s="125">
        <f>Worksheet!D45</f>
        <v>0</v>
      </c>
      <c r="E38" s="126" t="e">
        <f>Plate_5!$L$37</f>
        <v>#DIV/0!</v>
      </c>
      <c r="F38" s="127" t="e">
        <f>Plate_5!$M$37</f>
        <v>#DIV/0!</v>
      </c>
      <c r="G38" s="128" t="e">
        <f>Plate_5!$L$38</f>
        <v>#DIV/0!</v>
      </c>
      <c r="H38" s="126" t="e">
        <f>Plate_13!$L$37</f>
        <v>#DIV/0!</v>
      </c>
      <c r="I38" s="126" t="e">
        <f>Plate_13!$M$37</f>
        <v>#DIV/0!</v>
      </c>
      <c r="J38" s="128" t="e">
        <f>Plate_13!$L$38</f>
        <v>#DIV/0!</v>
      </c>
      <c r="K38" s="124"/>
    </row>
    <row r="39" spans="1:11" s="1" customFormat="1" ht="15" customHeight="1">
      <c r="A39" s="160">
        <v>6</v>
      </c>
      <c r="B39" s="114">
        <v>29</v>
      </c>
      <c r="C39" s="115">
        <f>Worksheet!C48</f>
        <v>0</v>
      </c>
      <c r="D39" s="115">
        <f>Worksheet!D48</f>
        <v>0</v>
      </c>
      <c r="E39" s="116" t="e">
        <f>Plate_6!$B$37</f>
        <v>#DIV/0!</v>
      </c>
      <c r="F39" s="117" t="e">
        <f>Plate_6!$C$37</f>
        <v>#DIV/0!</v>
      </c>
      <c r="G39" s="118" t="e">
        <f>Plate_6!$B$38</f>
        <v>#DIV/0!</v>
      </c>
      <c r="H39" s="119" t="e">
        <f>Plate_14!$B$37</f>
        <v>#DIV/0!</v>
      </c>
      <c r="I39" s="119" t="e">
        <f>Plate_14!$C$37</f>
        <v>#DIV/0!</v>
      </c>
      <c r="J39" s="118" t="e">
        <f>Plate_14!$B$38</f>
        <v>#DIV/0!</v>
      </c>
      <c r="K39" s="114"/>
    </row>
    <row r="40" spans="1:11" s="1" customFormat="1" ht="15" customHeight="1">
      <c r="A40" s="161"/>
      <c r="B40" s="114">
        <v>30</v>
      </c>
      <c r="C40" s="115">
        <f>Worksheet!C49</f>
        <v>0</v>
      </c>
      <c r="D40" s="115">
        <f>Worksheet!D49</f>
        <v>0</v>
      </c>
      <c r="E40" s="116" t="e">
        <f>Plate_6!$D$37</f>
        <v>#DIV/0!</v>
      </c>
      <c r="F40" s="122" t="e">
        <f>Plate_6!$E$37</f>
        <v>#DIV/0!</v>
      </c>
      <c r="G40" s="123" t="e">
        <f>Plate_6!$D$38</f>
        <v>#DIV/0!</v>
      </c>
      <c r="H40" s="116" t="e">
        <f>Plate_14!$D$37</f>
        <v>#DIV/0!</v>
      </c>
      <c r="I40" s="116" t="e">
        <f>Plate_14!$E$37</f>
        <v>#DIV/0!</v>
      </c>
      <c r="J40" s="123" t="e">
        <f>Plate_14!$D$38</f>
        <v>#DIV/0!</v>
      </c>
      <c r="K40" s="114"/>
    </row>
    <row r="41" spans="1:11" s="1" customFormat="1" ht="15" customHeight="1">
      <c r="A41" s="161"/>
      <c r="B41" s="114">
        <v>31</v>
      </c>
      <c r="C41" s="115">
        <f>Worksheet!C50</f>
        <v>0</v>
      </c>
      <c r="D41" s="115">
        <f>Worksheet!D50</f>
        <v>0</v>
      </c>
      <c r="E41" s="116" t="e">
        <f>Plate_6!$F$37</f>
        <v>#DIV/0!</v>
      </c>
      <c r="F41" s="122" t="e">
        <f>Plate_6!$G$37</f>
        <v>#DIV/0!</v>
      </c>
      <c r="G41" s="123" t="e">
        <f>Plate_6!$F$38</f>
        <v>#DIV/0!</v>
      </c>
      <c r="H41" s="116" t="e">
        <f>Plate_14!$F$37</f>
        <v>#DIV/0!</v>
      </c>
      <c r="I41" s="116" t="e">
        <f>Plate_14!$G$37</f>
        <v>#DIV/0!</v>
      </c>
      <c r="J41" s="123" t="e">
        <f>Plate_14!$F$38</f>
        <v>#DIV/0!</v>
      </c>
      <c r="K41" s="114"/>
    </row>
    <row r="42" spans="1:11" s="1" customFormat="1" ht="15" customHeight="1">
      <c r="A42" s="161"/>
      <c r="B42" s="120">
        <v>32</v>
      </c>
      <c r="C42" s="121">
        <f>Worksheet!C51</f>
        <v>0</v>
      </c>
      <c r="D42" s="121">
        <f>Worksheet!D51</f>
        <v>0</v>
      </c>
      <c r="E42" s="116" t="e">
        <f>Plate_6!$H$37</f>
        <v>#DIV/0!</v>
      </c>
      <c r="F42" s="122" t="e">
        <f>Plate_6!$I$37</f>
        <v>#DIV/0!</v>
      </c>
      <c r="G42" s="123" t="e">
        <f>Plate_6!$H$38</f>
        <v>#DIV/0!</v>
      </c>
      <c r="H42" s="116" t="e">
        <f>Plate_14!$H$37</f>
        <v>#DIV/0!</v>
      </c>
      <c r="I42" s="116" t="e">
        <f>Plate_14!$I$37</f>
        <v>#DIV/0!</v>
      </c>
      <c r="J42" s="123" t="e">
        <f>Plate_14!$H$38</f>
        <v>#DIV/0!</v>
      </c>
      <c r="K42" s="120"/>
    </row>
    <row r="43" spans="1:11" s="1" customFormat="1" ht="15" customHeight="1">
      <c r="A43" s="161"/>
      <c r="B43" s="120">
        <v>33</v>
      </c>
      <c r="C43" s="121">
        <f>Worksheet!C52</f>
        <v>0</v>
      </c>
      <c r="D43" s="121">
        <f>Worksheet!D52</f>
        <v>0</v>
      </c>
      <c r="E43" s="116" t="e">
        <f>Plate_6!$J$37</f>
        <v>#DIV/0!</v>
      </c>
      <c r="F43" s="122" t="e">
        <f>Plate_6!$K$37</f>
        <v>#DIV/0!</v>
      </c>
      <c r="G43" s="123" t="e">
        <f>Plate_6!$J$38</f>
        <v>#DIV/0!</v>
      </c>
      <c r="H43" s="116" t="e">
        <f>Plate_14!$J$37</f>
        <v>#DIV/0!</v>
      </c>
      <c r="I43" s="116" t="e">
        <f>Plate_14!$K$37</f>
        <v>#DIV/0!</v>
      </c>
      <c r="J43" s="123" t="e">
        <f>Plate_14!$J$38</f>
        <v>#DIV/0!</v>
      </c>
      <c r="K43" s="120"/>
    </row>
    <row r="44" spans="1:11" s="1" customFormat="1" ht="15" customHeight="1" thickBot="1">
      <c r="A44" s="162"/>
      <c r="B44" s="124">
        <v>34</v>
      </c>
      <c r="C44" s="125">
        <f>Worksheet!C53</f>
        <v>0</v>
      </c>
      <c r="D44" s="125">
        <f>Worksheet!D53</f>
        <v>0</v>
      </c>
      <c r="E44" s="126" t="e">
        <f>Plate_6!$L$37</f>
        <v>#DIV/0!</v>
      </c>
      <c r="F44" s="127" t="e">
        <f>Plate_6!$M$37</f>
        <v>#DIV/0!</v>
      </c>
      <c r="G44" s="128" t="e">
        <f>Plate_6!$L$38</f>
        <v>#DIV/0!</v>
      </c>
      <c r="H44" s="126" t="e">
        <f>Plate_14!$L$37</f>
        <v>#DIV/0!</v>
      </c>
      <c r="I44" s="126" t="e">
        <f>Plate_14!$M$37</f>
        <v>#DIV/0!</v>
      </c>
      <c r="J44" s="128" t="e">
        <f>Plate_14!$L$38</f>
        <v>#DIV/0!</v>
      </c>
      <c r="K44" s="124"/>
    </row>
    <row r="45" spans="1:11" s="1" customFormat="1" ht="15" customHeight="1">
      <c r="A45" s="160">
        <v>7</v>
      </c>
      <c r="B45" s="114">
        <v>35</v>
      </c>
      <c r="C45" s="115">
        <f>Worksheet!C56</f>
        <v>0</v>
      </c>
      <c r="D45" s="115">
        <f>Worksheet!D56</f>
        <v>0</v>
      </c>
      <c r="E45" s="116" t="e">
        <f>Plate_7!$B$37</f>
        <v>#DIV/0!</v>
      </c>
      <c r="F45" s="117" t="e">
        <f>Plate_7!$C$37</f>
        <v>#DIV/0!</v>
      </c>
      <c r="G45" s="118" t="e">
        <f>Plate_7!$B$38</f>
        <v>#DIV/0!</v>
      </c>
      <c r="H45" s="119" t="e">
        <f>Plate_15!$B$37</f>
        <v>#DIV/0!</v>
      </c>
      <c r="I45" s="119" t="e">
        <f>Plate_15!$C$37</f>
        <v>#DIV/0!</v>
      </c>
      <c r="J45" s="118" t="e">
        <f>Plate_15!$B$38</f>
        <v>#DIV/0!</v>
      </c>
      <c r="K45" s="114"/>
    </row>
    <row r="46" spans="1:11" s="1" customFormat="1" ht="15" customHeight="1">
      <c r="A46" s="161"/>
      <c r="B46" s="114">
        <v>36</v>
      </c>
      <c r="C46" s="115">
        <f>Worksheet!C57</f>
        <v>0</v>
      </c>
      <c r="D46" s="115">
        <f>Worksheet!D57</f>
        <v>0</v>
      </c>
      <c r="E46" s="116" t="e">
        <f>Plate_7!$D$37</f>
        <v>#DIV/0!</v>
      </c>
      <c r="F46" s="122" t="e">
        <f>Plate_7!$E$37</f>
        <v>#DIV/0!</v>
      </c>
      <c r="G46" s="123" t="e">
        <f>Plate_7!$D$38</f>
        <v>#DIV/0!</v>
      </c>
      <c r="H46" s="116" t="e">
        <f>Plate_15!$D$37</f>
        <v>#DIV/0!</v>
      </c>
      <c r="I46" s="116" t="e">
        <f>Plate_15!$E$37</f>
        <v>#DIV/0!</v>
      </c>
      <c r="J46" s="123" t="e">
        <f>Plate_15!$D$38</f>
        <v>#DIV/0!</v>
      </c>
      <c r="K46" s="114"/>
    </row>
    <row r="47" spans="1:11" s="1" customFormat="1" ht="15" customHeight="1">
      <c r="A47" s="161"/>
      <c r="B47" s="114">
        <v>37</v>
      </c>
      <c r="C47" s="115">
        <f>Worksheet!C58</f>
        <v>0</v>
      </c>
      <c r="D47" s="115">
        <f>Worksheet!D58</f>
        <v>0</v>
      </c>
      <c r="E47" s="116" t="e">
        <f>Plate_7!$F$37</f>
        <v>#DIV/0!</v>
      </c>
      <c r="F47" s="122" t="e">
        <f>Plate_7!$G$37</f>
        <v>#DIV/0!</v>
      </c>
      <c r="G47" s="123" t="e">
        <f>Plate_7!$F$38</f>
        <v>#DIV/0!</v>
      </c>
      <c r="H47" s="116" t="e">
        <f>Plate_15!$F$37</f>
        <v>#DIV/0!</v>
      </c>
      <c r="I47" s="116" t="e">
        <f>Plate_15!$G$37</f>
        <v>#DIV/0!</v>
      </c>
      <c r="J47" s="123" t="e">
        <f>Plate_15!$F$38</f>
        <v>#DIV/0!</v>
      </c>
      <c r="K47" s="114"/>
    </row>
    <row r="48" spans="1:11" s="1" customFormat="1" ht="15" customHeight="1">
      <c r="A48" s="161"/>
      <c r="B48" s="120">
        <v>38</v>
      </c>
      <c r="C48" s="121">
        <f>Worksheet!C59</f>
        <v>0</v>
      </c>
      <c r="D48" s="121">
        <f>Worksheet!D59</f>
        <v>0</v>
      </c>
      <c r="E48" s="116" t="e">
        <f>Plate_7!$H$37</f>
        <v>#DIV/0!</v>
      </c>
      <c r="F48" s="122" t="e">
        <f>Plate_7!$I$37</f>
        <v>#DIV/0!</v>
      </c>
      <c r="G48" s="123" t="e">
        <f>Plate_7!$H$38</f>
        <v>#DIV/0!</v>
      </c>
      <c r="H48" s="116" t="e">
        <f>Plate_15!$H$37</f>
        <v>#DIV/0!</v>
      </c>
      <c r="I48" s="116" t="e">
        <f>Plate_15!$I$37</f>
        <v>#DIV/0!</v>
      </c>
      <c r="J48" s="123" t="e">
        <f>Plate_15!$H$38</f>
        <v>#DIV/0!</v>
      </c>
      <c r="K48" s="120"/>
    </row>
    <row r="49" spans="1:11" s="1" customFormat="1" ht="15" customHeight="1">
      <c r="A49" s="161"/>
      <c r="B49" s="120">
        <v>39</v>
      </c>
      <c r="C49" s="121">
        <f>Worksheet!C60</f>
        <v>0</v>
      </c>
      <c r="D49" s="121">
        <f>Worksheet!D60</f>
        <v>0</v>
      </c>
      <c r="E49" s="116" t="e">
        <f>Plate_7!$J$37</f>
        <v>#DIV/0!</v>
      </c>
      <c r="F49" s="122" t="e">
        <f>Plate_7!$K$37</f>
        <v>#DIV/0!</v>
      </c>
      <c r="G49" s="123" t="e">
        <f>Plate_7!$J$38</f>
        <v>#DIV/0!</v>
      </c>
      <c r="H49" s="116" t="e">
        <f>Plate_15!$J$37</f>
        <v>#DIV/0!</v>
      </c>
      <c r="I49" s="116" t="e">
        <f>Plate_15!$K$37</f>
        <v>#DIV/0!</v>
      </c>
      <c r="J49" s="123" t="e">
        <f>Plate_15!$J$38</f>
        <v>#DIV/0!</v>
      </c>
      <c r="K49" s="120"/>
    </row>
    <row r="50" spans="1:11" s="1" customFormat="1" ht="15" customHeight="1" thickBot="1">
      <c r="A50" s="162"/>
      <c r="B50" s="124">
        <v>40</v>
      </c>
      <c r="C50" s="125">
        <f>Worksheet!C61</f>
        <v>0</v>
      </c>
      <c r="D50" s="125">
        <f>Worksheet!D61</f>
        <v>0</v>
      </c>
      <c r="E50" s="126" t="e">
        <f>Plate_7!$L$37</f>
        <v>#DIV/0!</v>
      </c>
      <c r="F50" s="127" t="e">
        <f>Plate_7!$M$37</f>
        <v>#DIV/0!</v>
      </c>
      <c r="G50" s="128" t="e">
        <f>Plate_7!$L$38</f>
        <v>#DIV/0!</v>
      </c>
      <c r="H50" s="126" t="e">
        <f>Plate_15!$L$37</f>
        <v>#DIV/0!</v>
      </c>
      <c r="I50" s="126" t="e">
        <f>Plate_15!$M$37</f>
        <v>#DIV/0!</v>
      </c>
      <c r="J50" s="128" t="e">
        <f>Plate_15!$L$38</f>
        <v>#DIV/0!</v>
      </c>
      <c r="K50" s="124"/>
    </row>
    <row r="51" spans="1:11" s="1" customFormat="1" ht="15" customHeight="1">
      <c r="A51" s="160">
        <v>8</v>
      </c>
      <c r="B51" s="114">
        <v>41</v>
      </c>
      <c r="C51" s="115">
        <f>Worksheet!C64</f>
        <v>0</v>
      </c>
      <c r="D51" s="115">
        <f>Worksheet!D64</f>
        <v>0</v>
      </c>
      <c r="E51" s="116" t="e">
        <f>Plate_8!$B$37</f>
        <v>#DIV/0!</v>
      </c>
      <c r="F51" s="117" t="e">
        <f>Plate_8!$C$37</f>
        <v>#DIV/0!</v>
      </c>
      <c r="G51" s="118" t="e">
        <f>Plate_8!$B$38</f>
        <v>#DIV/0!</v>
      </c>
      <c r="H51" s="119" t="e">
        <f>Plate_16!$B$37</f>
        <v>#DIV/0!</v>
      </c>
      <c r="I51" s="119" t="e">
        <f>Plate_16!$C$37</f>
        <v>#DIV/0!</v>
      </c>
      <c r="J51" s="118" t="e">
        <f>Plate_16!$B$38</f>
        <v>#DIV/0!</v>
      </c>
      <c r="K51" s="114"/>
    </row>
    <row r="52" spans="1:11" s="1" customFormat="1" ht="15" customHeight="1">
      <c r="A52" s="161"/>
      <c r="B52" s="114">
        <v>42</v>
      </c>
      <c r="C52" s="115">
        <f>Worksheet!C65</f>
        <v>0</v>
      </c>
      <c r="D52" s="115">
        <f>Worksheet!D65</f>
        <v>0</v>
      </c>
      <c r="E52" s="116" t="e">
        <f>Plate_8!$D$37</f>
        <v>#DIV/0!</v>
      </c>
      <c r="F52" s="122" t="e">
        <f>Plate_8!$E$37</f>
        <v>#DIV/0!</v>
      </c>
      <c r="G52" s="123" t="e">
        <f>Plate_8!$D$38</f>
        <v>#DIV/0!</v>
      </c>
      <c r="H52" s="116" t="e">
        <f>Plate_16!$D$37</f>
        <v>#DIV/0!</v>
      </c>
      <c r="I52" s="116" t="e">
        <f>Plate_16!$E$37</f>
        <v>#DIV/0!</v>
      </c>
      <c r="J52" s="123" t="e">
        <f>Plate_16!$D$38</f>
        <v>#DIV/0!</v>
      </c>
      <c r="K52" s="114"/>
    </row>
    <row r="53" spans="1:11" s="1" customFormat="1" ht="15" customHeight="1">
      <c r="A53" s="161"/>
      <c r="B53" s="114">
        <v>43</v>
      </c>
      <c r="C53" s="115">
        <f>Worksheet!C66</f>
        <v>0</v>
      </c>
      <c r="D53" s="115">
        <f>Worksheet!D66</f>
        <v>0</v>
      </c>
      <c r="E53" s="116" t="e">
        <f>Plate_8!$F$37</f>
        <v>#DIV/0!</v>
      </c>
      <c r="F53" s="122" t="e">
        <f>Plate_8!$G$37</f>
        <v>#DIV/0!</v>
      </c>
      <c r="G53" s="123" t="e">
        <f>Plate_8!$F$38</f>
        <v>#DIV/0!</v>
      </c>
      <c r="H53" s="116" t="e">
        <f>Plate_16!$F$37</f>
        <v>#DIV/0!</v>
      </c>
      <c r="I53" s="116" t="e">
        <f>Plate_16!$G$37</f>
        <v>#DIV/0!</v>
      </c>
      <c r="J53" s="123" t="e">
        <f>Plate_16!$F$38</f>
        <v>#DIV/0!</v>
      </c>
      <c r="K53" s="114"/>
    </row>
    <row r="54" spans="1:11" s="1" customFormat="1" ht="15" customHeight="1">
      <c r="A54" s="161"/>
      <c r="B54" s="120">
        <v>44</v>
      </c>
      <c r="C54" s="121">
        <f>Worksheet!C67</f>
        <v>0</v>
      </c>
      <c r="D54" s="121">
        <f>Worksheet!D67</f>
        <v>0</v>
      </c>
      <c r="E54" s="116" t="e">
        <f>Plate_8!$H$37</f>
        <v>#DIV/0!</v>
      </c>
      <c r="F54" s="122" t="e">
        <f>Plate_8!$I$37</f>
        <v>#DIV/0!</v>
      </c>
      <c r="G54" s="123" t="e">
        <f>Plate_8!$H$38</f>
        <v>#DIV/0!</v>
      </c>
      <c r="H54" s="116" t="e">
        <f>Plate_16!$H$37</f>
        <v>#DIV/0!</v>
      </c>
      <c r="I54" s="116" t="e">
        <f>Plate_16!$I$37</f>
        <v>#DIV/0!</v>
      </c>
      <c r="J54" s="123" t="e">
        <f>Plate_16!$H$38</f>
        <v>#DIV/0!</v>
      </c>
      <c r="K54" s="120"/>
    </row>
    <row r="55" spans="1:11" s="1" customFormat="1" ht="15">
      <c r="A55" s="161"/>
      <c r="B55" s="120" t="s">
        <v>15</v>
      </c>
      <c r="C55" s="121">
        <f>Worksheet!C68</f>
        <v>0</v>
      </c>
      <c r="D55" s="121">
        <f>Worksheet!D68</f>
        <v>0</v>
      </c>
      <c r="E55" s="116" t="e">
        <f>Plate_8!$J$37</f>
        <v>#DIV/0!</v>
      </c>
      <c r="F55" s="122" t="e">
        <f>Plate_8!$K$37</f>
        <v>#DIV/0!</v>
      </c>
      <c r="G55" s="123" t="e">
        <f>Plate_8!$J$38</f>
        <v>#DIV/0!</v>
      </c>
      <c r="H55" s="116" t="e">
        <f>Plate_16!$J$37</f>
        <v>#DIV/0!</v>
      </c>
      <c r="I55" s="116" t="e">
        <f>Plate_16!$K$37</f>
        <v>#DIV/0!</v>
      </c>
      <c r="J55" s="123" t="e">
        <f>Plate_16!$J$38</f>
        <v>#DIV/0!</v>
      </c>
      <c r="K55" s="120"/>
    </row>
    <row r="56" spans="1:11" s="14" customFormat="1" ht="15.75" thickBot="1">
      <c r="A56" s="162"/>
      <c r="B56" s="124" t="s">
        <v>16</v>
      </c>
      <c r="C56" s="125">
        <f>Worksheet!C69</f>
        <v>0</v>
      </c>
      <c r="D56" s="125">
        <f>Worksheet!D69</f>
        <v>0</v>
      </c>
      <c r="E56" s="126" t="e">
        <f>Plate_8!$L$37</f>
        <v>#DIV/0!</v>
      </c>
      <c r="F56" s="127" t="e">
        <f>Plate_8!$M$37</f>
        <v>#DIV/0!</v>
      </c>
      <c r="G56" s="128" t="e">
        <f>Plate_8!$L$38</f>
        <v>#DIV/0!</v>
      </c>
      <c r="H56" s="126" t="e">
        <f>Plate_16!$L$37</f>
        <v>#DIV/0!</v>
      </c>
      <c r="I56" s="126" t="e">
        <f>Plate_16!$M$37</f>
        <v>#DIV/0!</v>
      </c>
      <c r="J56" s="128" t="e">
        <f>Plate_16!$L$38</f>
        <v>#DIV/0!</v>
      </c>
      <c r="K56" s="124"/>
    </row>
    <row r="57" spans="1:6" s="8" customFormat="1" ht="15">
      <c r="A57" s="5"/>
      <c r="B57" s="8" t="s">
        <v>17</v>
      </c>
      <c r="F57" s="55"/>
    </row>
    <row r="58" spans="1:6" s="8" customFormat="1" ht="5.25" customHeight="1">
      <c r="A58" s="5"/>
      <c r="F58" s="55"/>
    </row>
    <row r="59" spans="1:7" s="8" customFormat="1" ht="15.75">
      <c r="A59" s="9"/>
      <c r="C59" s="46" t="s">
        <v>18</v>
      </c>
      <c r="D59" s="47"/>
      <c r="E59" s="9"/>
      <c r="F59" s="56"/>
      <c r="G59" s="46" t="s">
        <v>2</v>
      </c>
    </row>
    <row r="60" spans="1:7" s="8" customFormat="1" ht="15.75">
      <c r="A60" s="9"/>
      <c r="C60" s="46"/>
      <c r="D60" s="46"/>
      <c r="E60" s="9"/>
      <c r="F60" s="56"/>
      <c r="G60" s="9"/>
    </row>
    <row r="61" spans="1:7" s="8" customFormat="1" ht="15.75">
      <c r="A61" s="9"/>
      <c r="C61" s="48" t="s">
        <v>19</v>
      </c>
      <c r="D61" s="49"/>
      <c r="E61" s="9"/>
      <c r="F61" s="56"/>
      <c r="G61" s="46" t="s">
        <v>2</v>
      </c>
    </row>
    <row r="62" spans="1:11" ht="15.75">
      <c r="A62" s="9"/>
      <c r="B62" s="8"/>
      <c r="C62" s="10"/>
      <c r="D62" s="10"/>
      <c r="E62" s="8"/>
      <c r="G62" s="8"/>
      <c r="H62" s="8"/>
      <c r="I62" s="8"/>
      <c r="J62" s="8"/>
      <c r="K62" s="8"/>
    </row>
    <row r="63" spans="1:11" ht="15.75">
      <c r="A63" s="9"/>
      <c r="B63" s="8"/>
      <c r="C63" s="10"/>
      <c r="D63" s="10"/>
      <c r="E63" s="8"/>
      <c r="G63" s="8"/>
      <c r="H63" s="8"/>
      <c r="I63" s="8"/>
      <c r="J63" s="8"/>
      <c r="K63" s="8"/>
    </row>
    <row r="64" ht="15">
      <c r="A64" s="6"/>
    </row>
    <row r="65" ht="15">
      <c r="A65" s="6"/>
    </row>
    <row r="66" ht="15">
      <c r="A66" s="6"/>
    </row>
  </sheetData>
  <sheetProtection/>
  <mergeCells count="13">
    <mergeCell ref="A45:A50"/>
    <mergeCell ref="A51:A56"/>
    <mergeCell ref="A3:B3"/>
    <mergeCell ref="A4:B4"/>
    <mergeCell ref="A15:A20"/>
    <mergeCell ref="A33:A38"/>
    <mergeCell ref="A39:A44"/>
    <mergeCell ref="A21:A26"/>
    <mergeCell ref="A27:A32"/>
    <mergeCell ref="A1:K1"/>
    <mergeCell ref="E8:F8"/>
    <mergeCell ref="H8:I8"/>
    <mergeCell ref="A9:A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1"/>
  <headerFooter alignWithMargins="0">
    <oddHeader>&amp;C&amp;Z&amp;F</oddHeader>
    <oddFooter>&amp;LVW575/03&amp;CAuthorised by:Angie Lackenby&amp;REffective Date: 28/07/2011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Worksheet!C8</f>
        <v>0</v>
      </c>
      <c r="C2" s="174"/>
      <c r="D2" s="175">
        <f>Worksheet!C9</f>
        <v>0</v>
      </c>
      <c r="E2" s="175"/>
      <c r="F2" s="176">
        <f>Worksheet!C10</f>
        <v>0</v>
      </c>
      <c r="G2" s="177"/>
      <c r="H2" s="176">
        <f>Worksheet!C11</f>
        <v>0</v>
      </c>
      <c r="I2" s="177"/>
      <c r="J2" s="175">
        <f>Worksheet!C12</f>
        <v>0</v>
      </c>
      <c r="K2" s="175"/>
      <c r="L2" s="176">
        <f>Worksheet!C13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date:06.11.2012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Worksheet!C64</f>
        <v>0</v>
      </c>
      <c r="C2" s="174"/>
      <c r="D2" s="175">
        <f>Worksheet!C65</f>
        <v>0</v>
      </c>
      <c r="E2" s="175"/>
      <c r="F2" s="176">
        <f>Worksheet!C66</f>
        <v>0</v>
      </c>
      <c r="G2" s="177"/>
      <c r="H2" s="176">
        <f>Worksheet!C67</f>
        <v>0</v>
      </c>
      <c r="I2" s="177"/>
      <c r="J2" s="175">
        <f>Worksheet!C68</f>
        <v>0</v>
      </c>
      <c r="K2" s="175"/>
      <c r="L2" s="176">
        <f>Worksheet!C69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Sebastianpillai&amp;REffecttive date:06.11.2012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Worksheet!C56</f>
        <v>0</v>
      </c>
      <c r="C2" s="174"/>
      <c r="D2" s="175">
        <f>Worksheet!C57</f>
        <v>0</v>
      </c>
      <c r="E2" s="175"/>
      <c r="F2" s="176">
        <f>Worksheet!C58</f>
        <v>0</v>
      </c>
      <c r="G2" s="177"/>
      <c r="H2" s="176">
        <f>Worksheet!C59</f>
        <v>0</v>
      </c>
      <c r="I2" s="177"/>
      <c r="J2" s="175">
        <f>Worksheet!C60</f>
        <v>0</v>
      </c>
      <c r="K2" s="175"/>
      <c r="L2" s="176">
        <f>Worksheet!C61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9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Worksheet!C48</f>
        <v>0</v>
      </c>
      <c r="C2" s="174"/>
      <c r="D2" s="175">
        <f>Worksheet!C49</f>
        <v>0</v>
      </c>
      <c r="E2" s="175"/>
      <c r="F2" s="176">
        <f>Worksheet!C50</f>
        <v>0</v>
      </c>
      <c r="G2" s="177"/>
      <c r="H2" s="176">
        <f>Worksheet!C51</f>
        <v>0</v>
      </c>
      <c r="I2" s="177"/>
      <c r="J2" s="175">
        <f>Worksheet!C52</f>
        <v>0</v>
      </c>
      <c r="K2" s="175"/>
      <c r="L2" s="176">
        <f>Worksheet!C53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Worksheet!C40</f>
        <v>0</v>
      </c>
      <c r="C2" s="174"/>
      <c r="D2" s="175">
        <f>Worksheet!C41</f>
        <v>0</v>
      </c>
      <c r="E2" s="175"/>
      <c r="F2" s="176">
        <f>Worksheet!C42</f>
        <v>0</v>
      </c>
      <c r="G2" s="177"/>
      <c r="H2" s="176">
        <f>Worksheet!C43</f>
        <v>0</v>
      </c>
      <c r="I2" s="177"/>
      <c r="J2" s="175">
        <f>Worksheet!C44</f>
        <v>0</v>
      </c>
      <c r="K2" s="175"/>
      <c r="L2" s="176">
        <f>Worksheet!C45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Worksheet!C32</f>
        <v>0</v>
      </c>
      <c r="C2" s="174"/>
      <c r="D2" s="175">
        <f>Worksheet!C33</f>
        <v>0</v>
      </c>
      <c r="E2" s="175"/>
      <c r="F2" s="176">
        <f>Worksheet!C34</f>
        <v>0</v>
      </c>
      <c r="G2" s="177"/>
      <c r="H2" s="176">
        <f>Worksheet!C35</f>
        <v>0</v>
      </c>
      <c r="I2" s="177"/>
      <c r="J2" s="175">
        <f>Worksheet!C36</f>
        <v>0</v>
      </c>
      <c r="K2" s="175"/>
      <c r="L2" s="176">
        <f>Worksheet!C37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date:06.11.2012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Worksheet!C24</f>
        <v>0</v>
      </c>
      <c r="C2" s="174"/>
      <c r="D2" s="175">
        <f>Worksheet!C25</f>
        <v>0</v>
      </c>
      <c r="E2" s="175"/>
      <c r="F2" s="176">
        <f>Worksheet!C26</f>
        <v>0</v>
      </c>
      <c r="G2" s="177"/>
      <c r="H2" s="176">
        <f>Worksheet!C27</f>
        <v>0</v>
      </c>
      <c r="I2" s="177"/>
      <c r="J2" s="175">
        <f>Worksheet!C28</f>
        <v>0</v>
      </c>
      <c r="K2" s="175"/>
      <c r="L2" s="176">
        <f>Worksheet!C29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Worksheet!C16</f>
        <v>0</v>
      </c>
      <c r="C2" s="174"/>
      <c r="D2" s="175">
        <f>Worksheet!C17</f>
        <v>0</v>
      </c>
      <c r="E2" s="175"/>
      <c r="F2" s="176">
        <f>Worksheet!C18</f>
        <v>0</v>
      </c>
      <c r="G2" s="177"/>
      <c r="H2" s="176">
        <f>Worksheet!C19</f>
        <v>0</v>
      </c>
      <c r="I2" s="177"/>
      <c r="J2" s="175">
        <f>Worksheet!C20</f>
        <v>0</v>
      </c>
      <c r="K2" s="175"/>
      <c r="L2" s="176">
        <f>Worksheet!C21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U26" sqref="U26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5">
        <f>Worksheet!C8</f>
        <v>0</v>
      </c>
      <c r="C2" s="175"/>
      <c r="D2" s="175">
        <f>Worksheet!C9</f>
        <v>0</v>
      </c>
      <c r="E2" s="175"/>
      <c r="F2" s="176">
        <f>Worksheet!C10</f>
        <v>0</v>
      </c>
      <c r="G2" s="177"/>
      <c r="H2" s="176">
        <f>Worksheet!C11</f>
        <v>0</v>
      </c>
      <c r="I2" s="177"/>
      <c r="J2" s="175">
        <f>Worksheet!C12</f>
        <v>0</v>
      </c>
      <c r="K2" s="175"/>
      <c r="L2" s="176">
        <f>Worksheet!C13</f>
        <v>0</v>
      </c>
      <c r="M2" s="178"/>
      <c r="N2" s="134"/>
    </row>
    <row r="3" spans="1:14" ht="12.75">
      <c r="A3" s="135">
        <v>1000</v>
      </c>
      <c r="B3" s="153"/>
      <c r="C3" s="154"/>
      <c r="D3" s="153"/>
      <c r="E3" s="154"/>
      <c r="F3" s="155"/>
      <c r="G3" s="154"/>
      <c r="H3" s="155"/>
      <c r="I3" s="154"/>
      <c r="J3" s="153"/>
      <c r="K3" s="154"/>
      <c r="L3" s="153"/>
      <c r="M3" s="154"/>
      <c r="N3" s="134"/>
    </row>
    <row r="4" spans="1:14" ht="12.75">
      <c r="A4" s="135">
        <f>A3/10</f>
        <v>100</v>
      </c>
      <c r="B4" s="156"/>
      <c r="C4" s="157"/>
      <c r="D4" s="156"/>
      <c r="E4" s="157"/>
      <c r="F4" s="155"/>
      <c r="G4" s="157"/>
      <c r="H4" s="155"/>
      <c r="I4" s="157"/>
      <c r="J4" s="156"/>
      <c r="K4" s="157"/>
      <c r="L4" s="156"/>
      <c r="M4" s="157"/>
      <c r="N4" s="134"/>
    </row>
    <row r="5" spans="1:14" ht="12.75">
      <c r="A5" s="135">
        <f>A4/10</f>
        <v>10</v>
      </c>
      <c r="B5" s="156"/>
      <c r="C5" s="157"/>
      <c r="D5" s="156"/>
      <c r="E5" s="157"/>
      <c r="F5" s="155"/>
      <c r="G5" s="157"/>
      <c r="H5" s="155"/>
      <c r="I5" s="157"/>
      <c r="J5" s="156"/>
      <c r="K5" s="157"/>
      <c r="L5" s="156"/>
      <c r="M5" s="157"/>
      <c r="N5" s="134"/>
    </row>
    <row r="6" spans="1:14" ht="12.75">
      <c r="A6" s="135">
        <f>A5/10</f>
        <v>1</v>
      </c>
      <c r="B6" s="156"/>
      <c r="C6" s="157"/>
      <c r="D6" s="156"/>
      <c r="E6" s="157"/>
      <c r="F6" s="155"/>
      <c r="G6" s="157"/>
      <c r="H6" s="155"/>
      <c r="I6" s="157"/>
      <c r="J6" s="156"/>
      <c r="K6" s="157"/>
      <c r="L6" s="156"/>
      <c r="M6" s="157"/>
      <c r="N6" s="134"/>
    </row>
    <row r="7" spans="1:14" ht="12.75">
      <c r="A7" s="135">
        <f>A6/10</f>
        <v>0.1</v>
      </c>
      <c r="B7" s="156"/>
      <c r="C7" s="157"/>
      <c r="D7" s="156"/>
      <c r="E7" s="157"/>
      <c r="F7" s="155"/>
      <c r="G7" s="157"/>
      <c r="H7" s="155"/>
      <c r="I7" s="157"/>
      <c r="J7" s="156"/>
      <c r="K7" s="157"/>
      <c r="L7" s="156"/>
      <c r="M7" s="157"/>
      <c r="N7" s="134"/>
    </row>
    <row r="8" spans="1:14" ht="12.75">
      <c r="A8" s="135">
        <f>A7/10</f>
        <v>0.01</v>
      </c>
      <c r="B8" s="155"/>
      <c r="C8" s="157"/>
      <c r="D8" s="155"/>
      <c r="E8" s="157"/>
      <c r="F8" s="155"/>
      <c r="G8" s="157"/>
      <c r="H8" s="155"/>
      <c r="I8" s="157"/>
      <c r="J8" s="155"/>
      <c r="K8" s="157"/>
      <c r="L8" s="155"/>
      <c r="M8" s="157"/>
      <c r="N8" s="142"/>
    </row>
    <row r="9" spans="1:14" ht="12.75">
      <c r="A9" s="143" t="s">
        <v>22</v>
      </c>
      <c r="B9" s="158"/>
      <c r="C9" s="159"/>
      <c r="D9" s="158"/>
      <c r="E9" s="159"/>
      <c r="F9" s="158"/>
      <c r="G9" s="159"/>
      <c r="H9" s="158"/>
      <c r="I9" s="159"/>
      <c r="J9" s="158"/>
      <c r="K9" s="159"/>
      <c r="L9" s="158"/>
      <c r="M9" s="159"/>
      <c r="N9" s="142"/>
    </row>
    <row r="10" spans="1:16" ht="12.75">
      <c r="A10" s="143" t="s">
        <v>23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>I$20</f>
        <v>#DIV/0!</v>
      </c>
      <c r="J21" s="79" t="e">
        <f>J$20</f>
        <v>#DIV/0!</v>
      </c>
      <c r="K21" s="80" t="e">
        <f>K$20</f>
        <v>#DIV/0!</v>
      </c>
      <c r="L21" s="79" t="e">
        <f>L$20</f>
        <v>#DIV/0!</v>
      </c>
      <c r="M21" s="80" t="e">
        <f>M$20</f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>M$20</f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>IF(B$13&gt;B$20,-9999,IF(B$13&lt;B$20,IF(B14&gt;B$20,$A13+($A14-$A13)*(B$20-B$13)/(B14-B13),""),""))</f>
        <v>#DIV/0!</v>
      </c>
      <c r="C30" s="90" t="e">
        <f aca="true" t="shared" si="12" ref="C30:M30">IF(C$13&gt;C$20,-9999,IF(C$13&lt;C$20,IF(C14&gt;C$20,$A13+($A14-$A13)*(C$20-C$13)/(C14-C13),""),""))</f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>IF(B14&lt;B$20,IF(B15&gt;B$20,$A14+($A15-$A14)*(B$20-B14)/(B15-B14),""),"")</f>
        <v>#DIV/0!</v>
      </c>
      <c r="C31" s="93" t="e">
        <f aca="true" t="shared" si="13" ref="C31:M31">IF(C14&lt;C$20,IF(C15&gt;C$20,$A14+($A15-$A14)*(C$20-C14)/(C15-C14),""),"")</f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>IF(B18&lt;B$20,9999,"")</f>
        <v>#DIV/0!</v>
      </c>
      <c r="C35" s="93" t="e">
        <f aca="true" t="shared" si="17" ref="C35:M35">IF(C18&lt;C$20,9999,"")</f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>MIN(B30:B35)</f>
        <v>#DIV/0!</v>
      </c>
      <c r="C36" s="94" t="e">
        <f aca="true" t="shared" si="18" ref="C36:M36">MIN(C30:C35)</f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>IF(COUNT(B30:B35)&gt;1,"ERROR",IF(B36=9999,"&gt;",IF(B36=-9999,"&lt;",10^B36)))</f>
        <v>#DIV/0!</v>
      </c>
      <c r="C37" s="15" t="e">
        <f aca="true" t="shared" si="19" ref="C37:M37">IF(COUNT(C30:C35)&gt;1,"ERROR",IF(C36=9999,"&gt;",IF(C36=-9999,"&lt;",10^C36)))</f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6"/>
  <sheetViews>
    <sheetView showZeros="0" view="pageLayout" workbookViewId="0" topLeftCell="A1">
      <selection activeCell="J16" sqref="J16"/>
    </sheetView>
  </sheetViews>
  <sheetFormatPr defaultColWidth="9.140625" defaultRowHeight="12.75"/>
  <cols>
    <col min="1" max="1" width="5.140625" style="16" bestFit="1" customWidth="1"/>
    <col min="2" max="2" width="14.421875" style="16" bestFit="1" customWidth="1"/>
    <col min="3" max="3" width="20.8515625" style="16" customWidth="1"/>
    <col min="4" max="4" width="19.28125" style="16" bestFit="1" customWidth="1"/>
    <col min="5" max="5" width="8.00390625" style="16" bestFit="1" customWidth="1"/>
    <col min="6" max="6" width="8.57421875" style="16" bestFit="1" customWidth="1"/>
    <col min="7" max="7" width="8.00390625" style="16" bestFit="1" customWidth="1"/>
    <col min="8" max="8" width="12.00390625" style="16" bestFit="1" customWidth="1"/>
    <col min="9" max="9" width="24.421875" style="16" bestFit="1" customWidth="1"/>
    <col min="10" max="10" width="6.00390625" style="16" bestFit="1" customWidth="1"/>
    <col min="11" max="11" width="27.28125" style="16" customWidth="1"/>
    <col min="12" max="12" width="9.00390625" style="16" bestFit="1" customWidth="1"/>
    <col min="13" max="16384" width="9.140625" style="16" customWidth="1"/>
  </cols>
  <sheetData>
    <row r="1" spans="1:7" ht="19.5" customHeight="1">
      <c r="A1" s="179" t="s">
        <v>32</v>
      </c>
      <c r="B1" s="179"/>
      <c r="C1" s="179"/>
      <c r="D1" s="179"/>
      <c r="E1" s="179"/>
      <c r="F1" s="179"/>
      <c r="G1" s="179"/>
    </row>
    <row r="2" spans="1:6" s="51" customFormat="1" ht="32.25" customHeight="1">
      <c r="A2" s="50"/>
      <c r="B2" s="182" t="s">
        <v>33</v>
      </c>
      <c r="C2" s="182"/>
      <c r="D2" s="182"/>
      <c r="E2" s="50"/>
      <c r="F2" s="50"/>
    </row>
    <row r="3" spans="1:9" s="18" customFormat="1" ht="12.75">
      <c r="A3" s="17"/>
      <c r="B3" s="20" t="s">
        <v>34</v>
      </c>
      <c r="C3" s="19"/>
      <c r="D3" s="44" t="s">
        <v>35</v>
      </c>
      <c r="E3" s="180"/>
      <c r="F3" s="180"/>
      <c r="G3" s="20"/>
      <c r="H3" s="21"/>
      <c r="I3" s="16"/>
    </row>
    <row r="4" spans="1:9" s="18" customFormat="1" ht="12.75">
      <c r="A4" s="17"/>
      <c r="B4" s="20" t="s">
        <v>36</v>
      </c>
      <c r="C4" s="22"/>
      <c r="D4" s="45" t="s">
        <v>37</v>
      </c>
      <c r="E4" s="180"/>
      <c r="F4" s="180"/>
      <c r="G4" s="20"/>
      <c r="H4" s="21"/>
      <c r="I4" s="23"/>
    </row>
    <row r="5" spans="1:6" s="18" customFormat="1" ht="12.75">
      <c r="A5" s="17"/>
      <c r="B5" s="24" t="s">
        <v>38</v>
      </c>
      <c r="D5" s="44" t="s">
        <v>39</v>
      </c>
      <c r="E5" s="180"/>
      <c r="F5" s="180"/>
    </row>
    <row r="6" spans="1:7" ht="12.75">
      <c r="A6" s="25"/>
      <c r="B6" s="54" t="s">
        <v>5</v>
      </c>
      <c r="C6" s="23"/>
      <c r="D6" s="20"/>
      <c r="E6" s="21"/>
      <c r="F6" s="23"/>
      <c r="G6" s="23"/>
    </row>
    <row r="7" spans="1:8" ht="26.25" thickBot="1">
      <c r="A7" s="181" t="s">
        <v>40</v>
      </c>
      <c r="B7" s="27" t="s">
        <v>41</v>
      </c>
      <c r="C7" s="28" t="s">
        <v>9</v>
      </c>
      <c r="D7" s="28" t="s">
        <v>42</v>
      </c>
      <c r="E7" s="28" t="s">
        <v>43</v>
      </c>
      <c r="F7" s="29" t="s">
        <v>44</v>
      </c>
      <c r="G7" s="28" t="s">
        <v>45</v>
      </c>
      <c r="H7" s="28" t="s">
        <v>46</v>
      </c>
    </row>
    <row r="8" spans="1:8" ht="13.5" thickTop="1">
      <c r="A8" s="181"/>
      <c r="B8" s="30" t="s">
        <v>47</v>
      </c>
      <c r="C8" s="31"/>
      <c r="D8" s="32"/>
      <c r="E8" s="33"/>
      <c r="F8" s="34"/>
      <c r="G8" s="33"/>
      <c r="H8" s="33"/>
    </row>
    <row r="9" spans="1:8" ht="12.75">
      <c r="A9" s="181"/>
      <c r="B9" s="35" t="s">
        <v>48</v>
      </c>
      <c r="C9" s="36"/>
      <c r="D9" s="37"/>
      <c r="E9" s="38"/>
      <c r="F9" s="39"/>
      <c r="G9" s="38"/>
      <c r="H9" s="38"/>
    </row>
    <row r="10" spans="1:8" ht="12.75">
      <c r="A10" s="181"/>
      <c r="B10" s="35" t="s">
        <v>49</v>
      </c>
      <c r="C10" s="40"/>
      <c r="D10" s="41"/>
      <c r="E10" s="41"/>
      <c r="F10" s="42"/>
      <c r="G10" s="41"/>
      <c r="H10" s="41"/>
    </row>
    <row r="11" spans="1:8" ht="12.75">
      <c r="A11" s="181"/>
      <c r="B11" s="35" t="s">
        <v>50</v>
      </c>
      <c r="C11" s="36"/>
      <c r="D11" s="38"/>
      <c r="E11" s="38"/>
      <c r="F11" s="39"/>
      <c r="G11" s="38"/>
      <c r="H11" s="38"/>
    </row>
    <row r="12" spans="1:8" ht="12.75">
      <c r="A12" s="181"/>
      <c r="B12" s="35" t="s">
        <v>51</v>
      </c>
      <c r="C12" s="40"/>
      <c r="D12" s="41"/>
      <c r="E12" s="41"/>
      <c r="F12" s="42"/>
      <c r="G12" s="41"/>
      <c r="H12" s="41"/>
    </row>
    <row r="13" spans="1:8" ht="12.75">
      <c r="A13" s="181"/>
      <c r="B13" s="35" t="s">
        <v>52</v>
      </c>
      <c r="C13" s="36"/>
      <c r="D13" s="38"/>
      <c r="E13" s="38"/>
      <c r="F13" s="39"/>
      <c r="G13" s="38"/>
      <c r="H13" s="38"/>
    </row>
    <row r="14" spans="1:7" ht="12.75">
      <c r="A14" s="23"/>
      <c r="B14" s="18"/>
      <c r="C14" s="18"/>
      <c r="D14" s="18"/>
      <c r="E14" s="18"/>
      <c r="F14" s="23"/>
      <c r="G14" s="23"/>
    </row>
    <row r="15" spans="1:8" ht="26.25" thickBot="1">
      <c r="A15" s="181" t="s">
        <v>53</v>
      </c>
      <c r="B15" s="27" t="s">
        <v>41</v>
      </c>
      <c r="C15" s="28" t="s">
        <v>9</v>
      </c>
      <c r="D15" s="28" t="s">
        <v>42</v>
      </c>
      <c r="E15" s="28" t="s">
        <v>43</v>
      </c>
      <c r="F15" s="29" t="s">
        <v>44</v>
      </c>
      <c r="G15" s="28" t="s">
        <v>45</v>
      </c>
      <c r="H15" s="28" t="s">
        <v>46</v>
      </c>
    </row>
    <row r="16" spans="1:8" ht="13.5" thickTop="1">
      <c r="A16" s="181"/>
      <c r="B16" s="30" t="s">
        <v>47</v>
      </c>
      <c r="C16" s="31"/>
      <c r="D16" s="32"/>
      <c r="E16" s="33"/>
      <c r="F16" s="34"/>
      <c r="G16" s="33"/>
      <c r="H16" s="33"/>
    </row>
    <row r="17" spans="1:8" ht="12.75">
      <c r="A17" s="181"/>
      <c r="B17" s="35" t="s">
        <v>48</v>
      </c>
      <c r="C17" s="36"/>
      <c r="D17" s="37"/>
      <c r="E17" s="38"/>
      <c r="F17" s="39"/>
      <c r="G17" s="38"/>
      <c r="H17" s="38"/>
    </row>
    <row r="18" spans="1:8" ht="12.75">
      <c r="A18" s="181"/>
      <c r="B18" s="35" t="s">
        <v>49</v>
      </c>
      <c r="C18" s="40"/>
      <c r="D18" s="41"/>
      <c r="E18" s="41"/>
      <c r="F18" s="42"/>
      <c r="G18" s="41"/>
      <c r="H18" s="41"/>
    </row>
    <row r="19" spans="1:8" ht="12.75">
      <c r="A19" s="181"/>
      <c r="B19" s="35" t="s">
        <v>50</v>
      </c>
      <c r="C19" s="36"/>
      <c r="D19" s="38"/>
      <c r="E19" s="38"/>
      <c r="F19" s="39"/>
      <c r="G19" s="38"/>
      <c r="H19" s="38"/>
    </row>
    <row r="20" spans="1:8" ht="12.75">
      <c r="A20" s="181"/>
      <c r="B20" s="35" t="s">
        <v>51</v>
      </c>
      <c r="C20" s="40"/>
      <c r="D20" s="41"/>
      <c r="E20" s="41"/>
      <c r="F20" s="42"/>
      <c r="G20" s="41"/>
      <c r="H20" s="41"/>
    </row>
    <row r="21" spans="1:8" ht="12.75">
      <c r="A21" s="181"/>
      <c r="B21" s="35" t="s">
        <v>52</v>
      </c>
      <c r="C21" s="36"/>
      <c r="D21" s="38"/>
      <c r="E21" s="38"/>
      <c r="F21" s="39"/>
      <c r="G21" s="38"/>
      <c r="H21" s="38"/>
    </row>
    <row r="22" spans="1:7" ht="12.75">
      <c r="A22" s="23"/>
      <c r="B22" s="18"/>
      <c r="C22" s="18"/>
      <c r="D22" s="18"/>
      <c r="E22" s="18"/>
      <c r="F22" s="23"/>
      <c r="G22" s="23"/>
    </row>
    <row r="23" spans="1:8" ht="26.25" thickBot="1">
      <c r="A23" s="181" t="s">
        <v>54</v>
      </c>
      <c r="B23" s="27" t="s">
        <v>41</v>
      </c>
      <c r="C23" s="28" t="s">
        <v>9</v>
      </c>
      <c r="D23" s="28" t="s">
        <v>42</v>
      </c>
      <c r="E23" s="28" t="s">
        <v>43</v>
      </c>
      <c r="F23" s="29" t="s">
        <v>44</v>
      </c>
      <c r="G23" s="28" t="s">
        <v>45</v>
      </c>
      <c r="H23" s="28" t="s">
        <v>46</v>
      </c>
    </row>
    <row r="24" spans="1:8" ht="13.5" thickTop="1">
      <c r="A24" s="181"/>
      <c r="B24" s="30" t="s">
        <v>47</v>
      </c>
      <c r="C24" s="31"/>
      <c r="D24" s="32"/>
      <c r="E24" s="33"/>
      <c r="F24" s="34"/>
      <c r="G24" s="33"/>
      <c r="H24" s="33"/>
    </row>
    <row r="25" spans="1:8" ht="12.75">
      <c r="A25" s="181"/>
      <c r="B25" s="35" t="s">
        <v>48</v>
      </c>
      <c r="C25" s="36"/>
      <c r="D25" s="37"/>
      <c r="E25" s="38"/>
      <c r="F25" s="39"/>
      <c r="G25" s="38"/>
      <c r="H25" s="38"/>
    </row>
    <row r="26" spans="1:8" ht="12.75">
      <c r="A26" s="181"/>
      <c r="B26" s="35" t="s">
        <v>49</v>
      </c>
      <c r="C26" s="40"/>
      <c r="D26" s="41"/>
      <c r="E26" s="41"/>
      <c r="F26" s="42"/>
      <c r="G26" s="41"/>
      <c r="H26" s="41"/>
    </row>
    <row r="27" spans="1:8" ht="12.75">
      <c r="A27" s="181"/>
      <c r="B27" s="35" t="s">
        <v>50</v>
      </c>
      <c r="C27" s="36"/>
      <c r="D27" s="38"/>
      <c r="E27" s="38"/>
      <c r="F27" s="39"/>
      <c r="G27" s="38"/>
      <c r="H27" s="38"/>
    </row>
    <row r="28" spans="1:8" ht="12.75">
      <c r="A28" s="181"/>
      <c r="B28" s="35" t="s">
        <v>51</v>
      </c>
      <c r="C28" s="40"/>
      <c r="D28" s="41"/>
      <c r="E28" s="41"/>
      <c r="F28" s="42"/>
      <c r="G28" s="41"/>
      <c r="H28" s="41"/>
    </row>
    <row r="29" spans="1:8" ht="12.75">
      <c r="A29" s="181"/>
      <c r="B29" s="35" t="s">
        <v>52</v>
      </c>
      <c r="C29" s="36"/>
      <c r="D29" s="38"/>
      <c r="E29" s="38"/>
      <c r="F29" s="39"/>
      <c r="G29" s="38"/>
      <c r="H29" s="38"/>
    </row>
    <row r="30" spans="1:7" ht="12.75">
      <c r="A30" s="23"/>
      <c r="B30" s="18"/>
      <c r="C30" s="18"/>
      <c r="D30" s="18"/>
      <c r="E30" s="18"/>
      <c r="F30" s="23"/>
      <c r="G30" s="23"/>
    </row>
    <row r="31" spans="1:8" ht="26.25" thickBot="1">
      <c r="A31" s="181" t="s">
        <v>55</v>
      </c>
      <c r="B31" s="27" t="s">
        <v>41</v>
      </c>
      <c r="C31" s="28" t="s">
        <v>9</v>
      </c>
      <c r="D31" s="28" t="s">
        <v>42</v>
      </c>
      <c r="E31" s="28" t="s">
        <v>43</v>
      </c>
      <c r="F31" s="29" t="s">
        <v>44</v>
      </c>
      <c r="G31" s="28" t="s">
        <v>45</v>
      </c>
      <c r="H31" s="28" t="s">
        <v>46</v>
      </c>
    </row>
    <row r="32" spans="1:8" ht="13.5" thickTop="1">
      <c r="A32" s="181"/>
      <c r="B32" s="30" t="s">
        <v>47</v>
      </c>
      <c r="C32" s="31"/>
      <c r="D32" s="32"/>
      <c r="E32" s="33"/>
      <c r="F32" s="34"/>
      <c r="G32" s="33"/>
      <c r="H32" s="33"/>
    </row>
    <row r="33" spans="1:8" ht="12.75">
      <c r="A33" s="181"/>
      <c r="B33" s="35" t="s">
        <v>48</v>
      </c>
      <c r="C33" s="36"/>
      <c r="D33" s="37"/>
      <c r="E33" s="38"/>
      <c r="F33" s="39"/>
      <c r="G33" s="38"/>
      <c r="H33" s="38"/>
    </row>
    <row r="34" spans="1:8" ht="12.75">
      <c r="A34" s="181"/>
      <c r="B34" s="35" t="s">
        <v>49</v>
      </c>
      <c r="C34" s="40"/>
      <c r="D34" s="41"/>
      <c r="E34" s="41"/>
      <c r="F34" s="42"/>
      <c r="G34" s="41"/>
      <c r="H34" s="41"/>
    </row>
    <row r="35" spans="1:8" ht="12.75">
      <c r="A35" s="181"/>
      <c r="B35" s="35" t="s">
        <v>50</v>
      </c>
      <c r="C35" s="36"/>
      <c r="D35" s="38"/>
      <c r="E35" s="38"/>
      <c r="F35" s="39"/>
      <c r="G35" s="38"/>
      <c r="H35" s="38"/>
    </row>
    <row r="36" spans="1:8" ht="12.75">
      <c r="A36" s="181"/>
      <c r="B36" s="35" t="s">
        <v>51</v>
      </c>
      <c r="C36" s="40"/>
      <c r="D36" s="41"/>
      <c r="E36" s="41"/>
      <c r="F36" s="42"/>
      <c r="G36" s="41"/>
      <c r="H36" s="41"/>
    </row>
    <row r="37" spans="1:8" ht="12.75">
      <c r="A37" s="181"/>
      <c r="B37" s="35" t="s">
        <v>52</v>
      </c>
      <c r="C37" s="36"/>
      <c r="D37" s="38"/>
      <c r="E37" s="38"/>
      <c r="F37" s="39"/>
      <c r="G37" s="38"/>
      <c r="H37" s="38"/>
    </row>
    <row r="38" spans="1:7" ht="12.75">
      <c r="A38" s="23"/>
      <c r="B38" s="18"/>
      <c r="C38" s="18"/>
      <c r="D38" s="18"/>
      <c r="E38" s="18"/>
      <c r="F38" s="23"/>
      <c r="G38" s="23"/>
    </row>
    <row r="39" spans="1:8" ht="26.25" thickBot="1">
      <c r="A39" s="181" t="s">
        <v>56</v>
      </c>
      <c r="B39" s="27" t="s">
        <v>41</v>
      </c>
      <c r="C39" s="28" t="s">
        <v>9</v>
      </c>
      <c r="D39" s="28" t="s">
        <v>42</v>
      </c>
      <c r="E39" s="28" t="s">
        <v>43</v>
      </c>
      <c r="F39" s="29" t="s">
        <v>44</v>
      </c>
      <c r="G39" s="28" t="s">
        <v>45</v>
      </c>
      <c r="H39" s="28" t="s">
        <v>46</v>
      </c>
    </row>
    <row r="40" spans="1:8" ht="13.5" thickTop="1">
      <c r="A40" s="181"/>
      <c r="B40" s="30" t="s">
        <v>47</v>
      </c>
      <c r="C40" s="31"/>
      <c r="D40" s="32"/>
      <c r="E40" s="33"/>
      <c r="F40" s="34"/>
      <c r="G40" s="33"/>
      <c r="H40" s="33"/>
    </row>
    <row r="41" spans="1:8" ht="12.75">
      <c r="A41" s="181"/>
      <c r="B41" s="35" t="s">
        <v>48</v>
      </c>
      <c r="C41" s="36"/>
      <c r="D41" s="37"/>
      <c r="E41" s="38"/>
      <c r="F41" s="39"/>
      <c r="G41" s="38"/>
      <c r="H41" s="38"/>
    </row>
    <row r="42" spans="1:8" ht="12.75">
      <c r="A42" s="181"/>
      <c r="B42" s="35" t="s">
        <v>49</v>
      </c>
      <c r="C42" s="40"/>
      <c r="D42" s="41"/>
      <c r="E42" s="41"/>
      <c r="F42" s="42"/>
      <c r="G42" s="41"/>
      <c r="H42" s="41"/>
    </row>
    <row r="43" spans="1:8" ht="12.75">
      <c r="A43" s="181"/>
      <c r="B43" s="35" t="s">
        <v>50</v>
      </c>
      <c r="C43" s="36"/>
      <c r="D43" s="38"/>
      <c r="E43" s="38"/>
      <c r="F43" s="39"/>
      <c r="G43" s="38"/>
      <c r="H43" s="38"/>
    </row>
    <row r="44" spans="1:8" ht="12.75">
      <c r="A44" s="181"/>
      <c r="B44" s="35" t="s">
        <v>51</v>
      </c>
      <c r="C44" s="40"/>
      <c r="D44" s="41"/>
      <c r="E44" s="41"/>
      <c r="F44" s="42"/>
      <c r="G44" s="41"/>
      <c r="H44" s="41"/>
    </row>
    <row r="45" spans="1:8" ht="12.75">
      <c r="A45" s="181"/>
      <c r="B45" s="35" t="s">
        <v>52</v>
      </c>
      <c r="C45" s="36"/>
      <c r="D45" s="38"/>
      <c r="E45" s="38"/>
      <c r="F45" s="39"/>
      <c r="G45" s="38"/>
      <c r="H45" s="38"/>
    </row>
    <row r="46" spans="1:7" ht="12.75">
      <c r="A46" s="23"/>
      <c r="B46" s="18"/>
      <c r="C46" s="18"/>
      <c r="D46" s="18"/>
      <c r="E46" s="18"/>
      <c r="F46" s="23"/>
      <c r="G46" s="23"/>
    </row>
    <row r="47" spans="1:8" ht="26.25" thickBot="1">
      <c r="A47" s="181" t="s">
        <v>57</v>
      </c>
      <c r="B47" s="27" t="s">
        <v>41</v>
      </c>
      <c r="C47" s="28" t="s">
        <v>9</v>
      </c>
      <c r="D47" s="28" t="s">
        <v>42</v>
      </c>
      <c r="E47" s="28" t="s">
        <v>43</v>
      </c>
      <c r="F47" s="29" t="s">
        <v>44</v>
      </c>
      <c r="G47" s="28" t="s">
        <v>45</v>
      </c>
      <c r="H47" s="28" t="s">
        <v>46</v>
      </c>
    </row>
    <row r="48" spans="1:8" ht="13.5" thickTop="1">
      <c r="A48" s="181"/>
      <c r="B48" s="30" t="s">
        <v>47</v>
      </c>
      <c r="C48" s="31"/>
      <c r="D48" s="32"/>
      <c r="E48" s="33"/>
      <c r="F48" s="34"/>
      <c r="G48" s="33"/>
      <c r="H48" s="33"/>
    </row>
    <row r="49" spans="1:8" ht="12.75">
      <c r="A49" s="181"/>
      <c r="B49" s="35" t="s">
        <v>48</v>
      </c>
      <c r="C49" s="36"/>
      <c r="D49" s="37"/>
      <c r="E49" s="38"/>
      <c r="F49" s="39"/>
      <c r="G49" s="38"/>
      <c r="H49" s="38"/>
    </row>
    <row r="50" spans="1:8" ht="12.75">
      <c r="A50" s="181"/>
      <c r="B50" s="35" t="s">
        <v>49</v>
      </c>
      <c r="C50" s="40"/>
      <c r="D50" s="41"/>
      <c r="E50" s="41"/>
      <c r="F50" s="42"/>
      <c r="G50" s="41"/>
      <c r="H50" s="41"/>
    </row>
    <row r="51" spans="1:8" ht="12.75">
      <c r="A51" s="181"/>
      <c r="B51" s="35" t="s">
        <v>50</v>
      </c>
      <c r="C51" s="36"/>
      <c r="D51" s="38"/>
      <c r="E51" s="38"/>
      <c r="F51" s="39"/>
      <c r="G51" s="38"/>
      <c r="H51" s="38"/>
    </row>
    <row r="52" spans="1:8" ht="12.75">
      <c r="A52" s="181"/>
      <c r="B52" s="35" t="s">
        <v>51</v>
      </c>
      <c r="C52" s="40"/>
      <c r="D52" s="41"/>
      <c r="E52" s="41"/>
      <c r="F52" s="42"/>
      <c r="G52" s="41"/>
      <c r="H52" s="41"/>
    </row>
    <row r="53" spans="1:8" ht="12.75">
      <c r="A53" s="181"/>
      <c r="B53" s="35" t="s">
        <v>52</v>
      </c>
      <c r="C53" s="36"/>
      <c r="D53" s="38"/>
      <c r="E53" s="38"/>
      <c r="F53" s="39"/>
      <c r="G53" s="38"/>
      <c r="H53" s="38"/>
    </row>
    <row r="54" spans="1:7" ht="12.75">
      <c r="A54" s="23"/>
      <c r="B54" s="18"/>
      <c r="C54" s="43"/>
      <c r="D54" s="18"/>
      <c r="E54" s="18"/>
      <c r="F54" s="23"/>
      <c r="G54" s="23"/>
    </row>
    <row r="55" spans="1:8" ht="26.25" thickBot="1">
      <c r="A55" s="181" t="s">
        <v>58</v>
      </c>
      <c r="B55" s="27" t="s">
        <v>41</v>
      </c>
      <c r="C55" s="28" t="s">
        <v>9</v>
      </c>
      <c r="D55" s="28" t="s">
        <v>42</v>
      </c>
      <c r="E55" s="28" t="s">
        <v>43</v>
      </c>
      <c r="F55" s="29" t="s">
        <v>44</v>
      </c>
      <c r="G55" s="28" t="s">
        <v>45</v>
      </c>
      <c r="H55" s="28" t="s">
        <v>46</v>
      </c>
    </row>
    <row r="56" spans="1:8" ht="13.5" thickTop="1">
      <c r="A56" s="181"/>
      <c r="B56" s="30" t="s">
        <v>47</v>
      </c>
      <c r="C56" s="31"/>
      <c r="D56" s="32"/>
      <c r="E56" s="33"/>
      <c r="F56" s="34"/>
      <c r="G56" s="33"/>
      <c r="H56" s="33"/>
    </row>
    <row r="57" spans="1:8" ht="12.75">
      <c r="A57" s="181"/>
      <c r="B57" s="35" t="s">
        <v>48</v>
      </c>
      <c r="C57" s="36"/>
      <c r="D57" s="37"/>
      <c r="E57" s="38"/>
      <c r="F57" s="39"/>
      <c r="G57" s="38"/>
      <c r="H57" s="38"/>
    </row>
    <row r="58" spans="1:8" ht="12.75">
      <c r="A58" s="181"/>
      <c r="B58" s="35" t="s">
        <v>49</v>
      </c>
      <c r="C58" s="40"/>
      <c r="D58" s="41"/>
      <c r="E58" s="41"/>
      <c r="F58" s="42"/>
      <c r="G58" s="41"/>
      <c r="H58" s="41"/>
    </row>
    <row r="59" spans="1:8" ht="12.75">
      <c r="A59" s="181"/>
      <c r="B59" s="35" t="s">
        <v>50</v>
      </c>
      <c r="C59" s="36"/>
      <c r="D59" s="38"/>
      <c r="E59" s="38"/>
      <c r="F59" s="39"/>
      <c r="G59" s="38"/>
      <c r="H59" s="38"/>
    </row>
    <row r="60" spans="1:8" ht="12.75">
      <c r="A60" s="181"/>
      <c r="B60" s="35" t="s">
        <v>51</v>
      </c>
      <c r="C60" s="40"/>
      <c r="D60" s="41"/>
      <c r="E60" s="41"/>
      <c r="F60" s="42"/>
      <c r="G60" s="41"/>
      <c r="H60" s="41"/>
    </row>
    <row r="61" spans="1:8" ht="12.75">
      <c r="A61" s="181"/>
      <c r="B61" s="35" t="s">
        <v>52</v>
      </c>
      <c r="C61" s="36"/>
      <c r="D61" s="38"/>
      <c r="E61" s="38"/>
      <c r="F61" s="39"/>
      <c r="G61" s="38"/>
      <c r="H61" s="38"/>
    </row>
    <row r="62" spans="1:7" ht="12.75">
      <c r="A62" s="23"/>
      <c r="B62" s="18"/>
      <c r="C62" s="18"/>
      <c r="D62" s="18"/>
      <c r="E62" s="18"/>
      <c r="F62" s="23"/>
      <c r="G62" s="23"/>
    </row>
    <row r="63" spans="1:8" ht="26.25" thickBot="1">
      <c r="A63" s="181" t="s">
        <v>59</v>
      </c>
      <c r="B63" s="27" t="s">
        <v>41</v>
      </c>
      <c r="C63" s="28" t="s">
        <v>9</v>
      </c>
      <c r="D63" s="28" t="s">
        <v>42</v>
      </c>
      <c r="E63" s="28" t="s">
        <v>43</v>
      </c>
      <c r="F63" s="29" t="s">
        <v>44</v>
      </c>
      <c r="G63" s="28" t="s">
        <v>45</v>
      </c>
      <c r="H63" s="28" t="s">
        <v>46</v>
      </c>
    </row>
    <row r="64" spans="1:8" ht="13.5" thickTop="1">
      <c r="A64" s="181"/>
      <c r="B64" s="30" t="s">
        <v>47</v>
      </c>
      <c r="C64" s="31"/>
      <c r="D64" s="32"/>
      <c r="E64" s="33"/>
      <c r="F64" s="34"/>
      <c r="G64" s="33"/>
      <c r="H64" s="33"/>
    </row>
    <row r="65" spans="1:8" ht="12.75">
      <c r="A65" s="181"/>
      <c r="B65" s="35" t="s">
        <v>48</v>
      </c>
      <c r="C65" s="36"/>
      <c r="D65" s="37"/>
      <c r="E65" s="38"/>
      <c r="F65" s="39"/>
      <c r="G65" s="38"/>
      <c r="H65" s="38"/>
    </row>
    <row r="66" spans="1:8" ht="12.75">
      <c r="A66" s="181"/>
      <c r="B66" s="35" t="s">
        <v>49</v>
      </c>
      <c r="C66" s="40"/>
      <c r="D66" s="41"/>
      <c r="E66" s="41"/>
      <c r="F66" s="42"/>
      <c r="G66" s="41"/>
      <c r="H66" s="41"/>
    </row>
    <row r="67" spans="1:8" ht="12.75">
      <c r="A67" s="181"/>
      <c r="B67" s="35" t="s">
        <v>50</v>
      </c>
      <c r="C67" s="36"/>
      <c r="D67" s="38"/>
      <c r="E67" s="38"/>
      <c r="F67" s="39"/>
      <c r="G67" s="38"/>
      <c r="H67" s="38"/>
    </row>
    <row r="68" spans="1:8" ht="12.75">
      <c r="A68" s="181"/>
      <c r="B68" s="35" t="s">
        <v>51</v>
      </c>
      <c r="C68" s="40"/>
      <c r="D68" s="41"/>
      <c r="E68" s="41"/>
      <c r="F68" s="42"/>
      <c r="G68" s="41"/>
      <c r="H68" s="41"/>
    </row>
    <row r="69" spans="1:8" ht="12.75">
      <c r="A69" s="181"/>
      <c r="B69" s="35" t="s">
        <v>52</v>
      </c>
      <c r="C69" s="36"/>
      <c r="D69" s="38"/>
      <c r="E69" s="38"/>
      <c r="F69" s="39"/>
      <c r="G69" s="38"/>
      <c r="H69" s="38"/>
    </row>
    <row r="70" spans="1:6" s="51" customFormat="1" ht="12.75">
      <c r="A70" s="50"/>
      <c r="B70" s="52"/>
      <c r="C70" s="52"/>
      <c r="D70" s="52"/>
      <c r="E70" s="52"/>
      <c r="F70" s="52"/>
    </row>
    <row r="71" spans="1:6" s="51" customFormat="1" ht="12.75">
      <c r="A71" s="50"/>
      <c r="B71" s="53" t="s">
        <v>60</v>
      </c>
      <c r="C71" s="52"/>
      <c r="D71" s="52"/>
      <c r="E71" s="52"/>
      <c r="F71" s="52"/>
    </row>
    <row r="72" spans="1:6" s="51" customFormat="1" ht="12.75">
      <c r="A72" s="50"/>
      <c r="B72" s="52"/>
      <c r="C72" s="52"/>
      <c r="D72" s="52"/>
      <c r="E72" s="52"/>
      <c r="F72" s="52"/>
    </row>
    <row r="73" s="51" customFormat="1" ht="12.75">
      <c r="A73" s="50"/>
    </row>
    <row r="74" spans="1:8" ht="12.75">
      <c r="A74" s="26"/>
      <c r="B74" s="26"/>
      <c r="C74" s="26"/>
      <c r="D74" s="26"/>
      <c r="E74" s="26"/>
      <c r="F74" s="26"/>
      <c r="G74" s="26"/>
      <c r="H74" s="26"/>
    </row>
    <row r="75" spans="1:8" ht="12.75">
      <c r="A75" s="26"/>
      <c r="B75" s="26"/>
      <c r="C75" s="26"/>
      <c r="D75" s="26"/>
      <c r="E75" s="26"/>
      <c r="F75" s="26"/>
      <c r="G75" s="26"/>
      <c r="H75" s="26"/>
    </row>
    <row r="76" spans="1:8" ht="12.75">
      <c r="A76" s="26"/>
      <c r="B76" s="26"/>
      <c r="C76" s="26"/>
      <c r="D76" s="26"/>
      <c r="E76" s="26"/>
      <c r="F76" s="26"/>
      <c r="G76" s="26"/>
      <c r="H76" s="26"/>
    </row>
  </sheetData>
  <sheetProtection formatCells="0"/>
  <mergeCells count="13">
    <mergeCell ref="A63:A69"/>
    <mergeCell ref="A31:A37"/>
    <mergeCell ref="A39:A45"/>
    <mergeCell ref="A47:A53"/>
    <mergeCell ref="A55:A61"/>
    <mergeCell ref="A23:A29"/>
    <mergeCell ref="A1:G1"/>
    <mergeCell ref="E3:F3"/>
    <mergeCell ref="E4:F4"/>
    <mergeCell ref="E5:F5"/>
    <mergeCell ref="A7:A13"/>
    <mergeCell ref="A15:A21"/>
    <mergeCell ref="B2:D2"/>
  </mergeCells>
  <printOptions horizontalCentered="1"/>
  <pageMargins left="0.3937007874015748" right="0.3937007874015748" top="1.1023622047244095" bottom="1.1023622047244095" header="0.5118110236220472" footer="0.5118110236220472"/>
  <pageSetup horizontalDpi="600" verticalDpi="600" orientation="portrait" paperSize="9" r:id="rId1"/>
  <headerFooter alignWithMargins="0">
    <oddHeader>&amp;C&amp;Z&amp;F</oddHeader>
    <oddFooter>&amp;LVW-0575.04&amp;C&amp;P
Authorised by:Praveen Sebastianpillai&amp;REffective Date: 06/11/2012</oddFooter>
  </headerFooter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I9" sqref="I9"/>
    </sheetView>
  </sheetViews>
  <sheetFormatPr defaultColWidth="9.140625" defaultRowHeight="12.75"/>
  <cols>
    <col min="1" max="1" width="16.140625" style="1" customWidth="1"/>
    <col min="2" max="2" width="26.7109375" style="1" customWidth="1"/>
    <col min="3" max="3" width="6.00390625" style="1" bestFit="1" customWidth="1"/>
    <col min="4" max="4" width="26.57421875" style="1" customWidth="1"/>
    <col min="5" max="5" width="29.57421875" style="1" customWidth="1"/>
    <col min="6" max="16384" width="9.140625" style="1" customWidth="1"/>
  </cols>
  <sheetData>
    <row r="1" spans="1:5" ht="12.75">
      <c r="A1" s="3"/>
      <c r="B1" s="3"/>
      <c r="C1" s="3"/>
      <c r="D1" s="3"/>
      <c r="E1" s="3"/>
    </row>
    <row r="2" spans="1:5" ht="12.75">
      <c r="A2" s="4"/>
      <c r="B2" s="4"/>
      <c r="C2" s="4"/>
      <c r="D2" s="2"/>
      <c r="E2" s="4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</sheetData>
  <sheetProtection/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74" r:id="rId2"/>
  <headerFooter alignWithMargins="0">
    <oddHeader>&amp;C&amp;Z&amp;F</oddHeader>
    <oddFooter>&amp;LVW-0575.04&amp;CAuthorised by:Praveen Sebastianpillai&amp;REffective Date: 06.11.2012</oddFooter>
  </headerFooter>
  <rowBreaks count="1" manualBreakCount="1">
    <brk id="7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5" zoomScaleNormal="85" zoomScalePageLayoutView="0" workbookViewId="0" topLeftCell="A1">
      <selection activeCell="R47" sqref="R47"/>
    </sheetView>
  </sheetViews>
  <sheetFormatPr defaultColWidth="9.140625" defaultRowHeight="12.75"/>
  <cols>
    <col min="1" max="1" width="11.7109375" style="59" bestFit="1" customWidth="1"/>
    <col min="2" max="13" width="10.57421875" style="59" customWidth="1"/>
    <col min="14" max="14" width="7.57421875" style="60" bestFit="1" customWidth="1"/>
    <col min="15" max="15" width="9.7109375" style="59" bestFit="1" customWidth="1"/>
    <col min="16" max="16384" width="9.140625" style="59" customWidth="1"/>
  </cols>
  <sheetData>
    <row r="1" spans="2:13" ht="12.75">
      <c r="B1" s="183" t="s">
        <v>31</v>
      </c>
      <c r="C1" s="183"/>
      <c r="D1" s="183"/>
      <c r="E1" s="183"/>
      <c r="F1" s="183"/>
      <c r="G1" s="184"/>
      <c r="H1" s="183"/>
      <c r="I1" s="183"/>
      <c r="J1" s="183"/>
      <c r="K1" s="183"/>
      <c r="L1" s="183"/>
      <c r="M1" s="183"/>
    </row>
    <row r="2" spans="1:14" ht="18" customHeight="1">
      <c r="A2" s="61" t="s">
        <v>21</v>
      </c>
      <c r="B2" s="185">
        <v>1</v>
      </c>
      <c r="C2" s="185"/>
      <c r="D2" s="185">
        <v>2</v>
      </c>
      <c r="E2" s="185"/>
      <c r="F2" s="186">
        <v>3</v>
      </c>
      <c r="G2" s="187"/>
      <c r="H2" s="186">
        <v>4</v>
      </c>
      <c r="I2" s="187"/>
      <c r="J2" s="185">
        <v>5</v>
      </c>
      <c r="K2" s="185"/>
      <c r="L2" s="186">
        <v>6</v>
      </c>
      <c r="M2" s="188"/>
      <c r="N2" s="62"/>
    </row>
    <row r="3" spans="1:14" ht="12.75">
      <c r="A3" s="63">
        <v>1000</v>
      </c>
      <c r="B3" s="64">
        <v>2236</v>
      </c>
      <c r="C3" s="65">
        <v>1685</v>
      </c>
      <c r="D3" s="64">
        <v>559</v>
      </c>
      <c r="E3" s="65">
        <v>564</v>
      </c>
      <c r="F3" s="66">
        <v>561</v>
      </c>
      <c r="G3" s="65">
        <v>564</v>
      </c>
      <c r="H3" s="66">
        <v>526</v>
      </c>
      <c r="I3" s="65">
        <v>545</v>
      </c>
      <c r="J3" s="64">
        <v>585</v>
      </c>
      <c r="K3" s="65">
        <v>577</v>
      </c>
      <c r="L3" s="64">
        <v>542</v>
      </c>
      <c r="M3" s="65">
        <v>541</v>
      </c>
      <c r="N3" s="62"/>
    </row>
    <row r="4" spans="1:14" ht="12.75">
      <c r="A4" s="63">
        <f>A3/10</f>
        <v>100</v>
      </c>
      <c r="B4" s="67">
        <v>9141</v>
      </c>
      <c r="C4" s="68">
        <v>7708</v>
      </c>
      <c r="D4" s="67">
        <v>902</v>
      </c>
      <c r="E4" s="68">
        <v>864</v>
      </c>
      <c r="F4" s="66">
        <v>841</v>
      </c>
      <c r="G4" s="68">
        <v>866</v>
      </c>
      <c r="H4" s="66">
        <v>664</v>
      </c>
      <c r="I4" s="68">
        <v>631</v>
      </c>
      <c r="J4" s="67">
        <v>2074</v>
      </c>
      <c r="K4" s="68">
        <v>1206</v>
      </c>
      <c r="L4" s="67">
        <v>626</v>
      </c>
      <c r="M4" s="68">
        <v>627</v>
      </c>
      <c r="N4" s="62"/>
    </row>
    <row r="5" spans="1:14" ht="12.75">
      <c r="A5" s="63">
        <f>A4/10</f>
        <v>10</v>
      </c>
      <c r="B5" s="67">
        <v>33361</v>
      </c>
      <c r="C5" s="68">
        <v>28975</v>
      </c>
      <c r="D5" s="67">
        <v>3048</v>
      </c>
      <c r="E5" s="68">
        <v>3224</v>
      </c>
      <c r="F5" s="66">
        <v>3156</v>
      </c>
      <c r="G5" s="68">
        <v>3193</v>
      </c>
      <c r="H5" s="66">
        <v>1369</v>
      </c>
      <c r="I5" s="68">
        <v>1371</v>
      </c>
      <c r="J5" s="67">
        <v>5907</v>
      </c>
      <c r="K5" s="68">
        <v>7326</v>
      </c>
      <c r="L5" s="67">
        <v>1440</v>
      </c>
      <c r="M5" s="68">
        <v>1412</v>
      </c>
      <c r="N5" s="62"/>
    </row>
    <row r="6" spans="1:14" ht="12.75">
      <c r="A6" s="63">
        <f>A5/10</f>
        <v>1</v>
      </c>
      <c r="B6" s="67">
        <v>44652</v>
      </c>
      <c r="C6" s="68">
        <v>41766</v>
      </c>
      <c r="D6" s="67">
        <v>18015</v>
      </c>
      <c r="E6" s="68">
        <v>18117</v>
      </c>
      <c r="F6" s="66">
        <v>14566</v>
      </c>
      <c r="G6" s="68">
        <v>14547</v>
      </c>
      <c r="H6" s="66">
        <v>4560</v>
      </c>
      <c r="I6" s="68">
        <v>4676</v>
      </c>
      <c r="J6" s="67">
        <v>24840</v>
      </c>
      <c r="K6" s="68">
        <v>25573</v>
      </c>
      <c r="L6" s="67">
        <v>8782</v>
      </c>
      <c r="M6" s="68">
        <v>9054</v>
      </c>
      <c r="N6" s="62"/>
    </row>
    <row r="7" spans="1:14" ht="12.75">
      <c r="A7" s="63">
        <f>A6/10</f>
        <v>0.1</v>
      </c>
      <c r="B7" s="67">
        <v>46709</v>
      </c>
      <c r="C7" s="68">
        <v>44059</v>
      </c>
      <c r="D7" s="67">
        <v>49245</v>
      </c>
      <c r="E7" s="68">
        <v>48911</v>
      </c>
      <c r="F7" s="66">
        <v>44277</v>
      </c>
      <c r="G7" s="68">
        <v>44000</v>
      </c>
      <c r="H7" s="66">
        <v>19047</v>
      </c>
      <c r="I7" s="68">
        <v>18221</v>
      </c>
      <c r="J7" s="67">
        <v>39902</v>
      </c>
      <c r="K7" s="68">
        <v>40777</v>
      </c>
      <c r="L7" s="67">
        <v>44935</v>
      </c>
      <c r="M7" s="68">
        <v>43070</v>
      </c>
      <c r="N7" s="62"/>
    </row>
    <row r="8" spans="1:14" ht="12.75">
      <c r="A8" s="63">
        <f>A7/10</f>
        <v>0.01</v>
      </c>
      <c r="B8" s="66">
        <v>48652</v>
      </c>
      <c r="C8" s="68">
        <v>47963</v>
      </c>
      <c r="D8" s="66">
        <v>53630</v>
      </c>
      <c r="E8" s="68">
        <v>52287</v>
      </c>
      <c r="F8" s="66">
        <v>50780</v>
      </c>
      <c r="G8" s="68">
        <v>50411</v>
      </c>
      <c r="H8" s="66">
        <v>25616</v>
      </c>
      <c r="I8" s="68">
        <v>25180</v>
      </c>
      <c r="J8" s="66">
        <v>44948</v>
      </c>
      <c r="K8" s="68">
        <v>45764</v>
      </c>
      <c r="L8" s="66">
        <v>46192</v>
      </c>
      <c r="M8" s="68">
        <v>46671</v>
      </c>
      <c r="N8" s="69"/>
    </row>
    <row r="9" spans="1:14" ht="12.75">
      <c r="A9" s="11" t="s">
        <v>22</v>
      </c>
      <c r="B9" s="70">
        <v>48568</v>
      </c>
      <c r="C9" s="71">
        <v>47985</v>
      </c>
      <c r="D9" s="70">
        <v>49723</v>
      </c>
      <c r="E9" s="71">
        <v>48828</v>
      </c>
      <c r="F9" s="70">
        <v>47855</v>
      </c>
      <c r="G9" s="71">
        <v>49752</v>
      </c>
      <c r="H9" s="70">
        <v>24652</v>
      </c>
      <c r="I9" s="71">
        <v>24637</v>
      </c>
      <c r="J9" s="70">
        <v>45360</v>
      </c>
      <c r="K9" s="71">
        <v>43132</v>
      </c>
      <c r="L9" s="70">
        <v>44495</v>
      </c>
      <c r="M9" s="71">
        <v>47091</v>
      </c>
      <c r="N9" s="69"/>
    </row>
    <row r="10" spans="1:16" ht="12.75">
      <c r="A10" s="11" t="s">
        <v>23</v>
      </c>
      <c r="B10" s="70">
        <v>544</v>
      </c>
      <c r="C10" s="70">
        <v>556</v>
      </c>
      <c r="D10" s="70">
        <v>554</v>
      </c>
      <c r="E10" s="70">
        <v>555</v>
      </c>
      <c r="F10" s="70">
        <v>548</v>
      </c>
      <c r="G10" s="70">
        <v>542</v>
      </c>
      <c r="H10" s="70">
        <v>563</v>
      </c>
      <c r="I10" s="70">
        <v>504</v>
      </c>
      <c r="J10" s="70">
        <v>532</v>
      </c>
      <c r="K10" s="70">
        <v>499</v>
      </c>
      <c r="L10" s="70">
        <v>495</v>
      </c>
      <c r="M10" s="70">
        <v>489</v>
      </c>
      <c r="N10" s="72">
        <f>AVERAGE(B10:M10)</f>
        <v>531.75</v>
      </c>
      <c r="O10" s="12" t="s">
        <v>24</v>
      </c>
      <c r="P10" s="73"/>
    </row>
    <row r="11" spans="1:10" ht="12.75">
      <c r="A11" s="13"/>
      <c r="B11" s="74"/>
      <c r="C11" s="74"/>
      <c r="D11" s="74"/>
      <c r="E11" s="74"/>
      <c r="F11" s="74"/>
      <c r="G11" s="74"/>
      <c r="H11" s="74"/>
      <c r="I11" s="74"/>
      <c r="J11" s="74"/>
    </row>
    <row r="12" spans="1:14" ht="12.75">
      <c r="A12" s="12" t="s">
        <v>25</v>
      </c>
      <c r="B12" s="170">
        <f>B2</f>
        <v>1</v>
      </c>
      <c r="C12" s="171"/>
      <c r="D12" s="170">
        <f>D2</f>
        <v>2</v>
      </c>
      <c r="E12" s="171"/>
      <c r="F12" s="170">
        <f>F2</f>
        <v>3</v>
      </c>
      <c r="G12" s="171"/>
      <c r="H12" s="170">
        <f>H2</f>
        <v>4</v>
      </c>
      <c r="I12" s="171"/>
      <c r="J12" s="169">
        <f>J2</f>
        <v>5</v>
      </c>
      <c r="K12" s="169"/>
      <c r="L12" s="169">
        <f>L2</f>
        <v>6</v>
      </c>
      <c r="M12" s="169"/>
      <c r="N12" s="69"/>
    </row>
    <row r="13" spans="1:13" ht="12.75">
      <c r="A13" s="75">
        <f aca="true" t="shared" si="0" ref="A13:A18">LOG10(A3)</f>
        <v>3</v>
      </c>
      <c r="B13" s="76">
        <f aca="true" t="shared" si="1" ref="B13:M19">B3-$N$10</f>
        <v>1704.25</v>
      </c>
      <c r="C13" s="77">
        <f t="shared" si="1"/>
        <v>1153.25</v>
      </c>
      <c r="D13" s="76">
        <f t="shared" si="1"/>
        <v>27.25</v>
      </c>
      <c r="E13" s="77">
        <f t="shared" si="1"/>
        <v>32.25</v>
      </c>
      <c r="F13" s="76">
        <f t="shared" si="1"/>
        <v>29.25</v>
      </c>
      <c r="G13" s="77">
        <f t="shared" si="1"/>
        <v>32.25</v>
      </c>
      <c r="H13" s="76">
        <f t="shared" si="1"/>
        <v>-5.75</v>
      </c>
      <c r="I13" s="77">
        <f t="shared" si="1"/>
        <v>13.25</v>
      </c>
      <c r="J13" s="76">
        <f t="shared" si="1"/>
        <v>53.25</v>
      </c>
      <c r="K13" s="77">
        <f t="shared" si="1"/>
        <v>45.25</v>
      </c>
      <c r="L13" s="76">
        <f t="shared" si="1"/>
        <v>10.25</v>
      </c>
      <c r="M13" s="77">
        <f t="shared" si="1"/>
        <v>9.25</v>
      </c>
    </row>
    <row r="14" spans="1:13" ht="12.75">
      <c r="A14" s="78">
        <f t="shared" si="0"/>
        <v>2</v>
      </c>
      <c r="B14" s="79">
        <f t="shared" si="1"/>
        <v>8609.25</v>
      </c>
      <c r="C14" s="80">
        <f t="shared" si="1"/>
        <v>7176.25</v>
      </c>
      <c r="D14" s="79">
        <f t="shared" si="1"/>
        <v>370.25</v>
      </c>
      <c r="E14" s="80">
        <f t="shared" si="1"/>
        <v>332.25</v>
      </c>
      <c r="F14" s="79">
        <f t="shared" si="1"/>
        <v>309.25</v>
      </c>
      <c r="G14" s="80">
        <f t="shared" si="1"/>
        <v>334.25</v>
      </c>
      <c r="H14" s="79">
        <f t="shared" si="1"/>
        <v>132.25</v>
      </c>
      <c r="I14" s="80">
        <f t="shared" si="1"/>
        <v>99.25</v>
      </c>
      <c r="J14" s="79">
        <f t="shared" si="1"/>
        <v>1542.25</v>
      </c>
      <c r="K14" s="80">
        <f t="shared" si="1"/>
        <v>674.25</v>
      </c>
      <c r="L14" s="79">
        <f t="shared" si="1"/>
        <v>94.25</v>
      </c>
      <c r="M14" s="80">
        <f t="shared" si="1"/>
        <v>95.25</v>
      </c>
    </row>
    <row r="15" spans="1:13" ht="12.75">
      <c r="A15" s="78">
        <f t="shared" si="0"/>
        <v>1</v>
      </c>
      <c r="B15" s="79">
        <f t="shared" si="1"/>
        <v>32829.25</v>
      </c>
      <c r="C15" s="80">
        <f t="shared" si="1"/>
        <v>28443.25</v>
      </c>
      <c r="D15" s="79">
        <f t="shared" si="1"/>
        <v>2516.25</v>
      </c>
      <c r="E15" s="80">
        <f t="shared" si="1"/>
        <v>2692.25</v>
      </c>
      <c r="F15" s="79">
        <f t="shared" si="1"/>
        <v>2624.25</v>
      </c>
      <c r="G15" s="80">
        <f t="shared" si="1"/>
        <v>2661.25</v>
      </c>
      <c r="H15" s="79">
        <f t="shared" si="1"/>
        <v>837.25</v>
      </c>
      <c r="I15" s="80">
        <f t="shared" si="1"/>
        <v>839.25</v>
      </c>
      <c r="J15" s="79">
        <f t="shared" si="1"/>
        <v>5375.25</v>
      </c>
      <c r="K15" s="80">
        <f t="shared" si="1"/>
        <v>6794.25</v>
      </c>
      <c r="L15" s="79">
        <f t="shared" si="1"/>
        <v>908.25</v>
      </c>
      <c r="M15" s="80">
        <f t="shared" si="1"/>
        <v>880.25</v>
      </c>
    </row>
    <row r="16" spans="1:13" ht="12.75">
      <c r="A16" s="78">
        <f t="shared" si="0"/>
        <v>0</v>
      </c>
      <c r="B16" s="79">
        <f t="shared" si="1"/>
        <v>44120.25</v>
      </c>
      <c r="C16" s="80">
        <f t="shared" si="1"/>
        <v>41234.25</v>
      </c>
      <c r="D16" s="79">
        <f t="shared" si="1"/>
        <v>17483.25</v>
      </c>
      <c r="E16" s="80">
        <f t="shared" si="1"/>
        <v>17585.25</v>
      </c>
      <c r="F16" s="79">
        <f t="shared" si="1"/>
        <v>14034.25</v>
      </c>
      <c r="G16" s="80">
        <f t="shared" si="1"/>
        <v>14015.25</v>
      </c>
      <c r="H16" s="79">
        <f t="shared" si="1"/>
        <v>4028.25</v>
      </c>
      <c r="I16" s="80">
        <f t="shared" si="1"/>
        <v>4144.25</v>
      </c>
      <c r="J16" s="79">
        <f t="shared" si="1"/>
        <v>24308.25</v>
      </c>
      <c r="K16" s="80">
        <f t="shared" si="1"/>
        <v>25041.25</v>
      </c>
      <c r="L16" s="79">
        <f t="shared" si="1"/>
        <v>8250.25</v>
      </c>
      <c r="M16" s="80">
        <f t="shared" si="1"/>
        <v>8522.25</v>
      </c>
    </row>
    <row r="17" spans="1:13" ht="12.75">
      <c r="A17" s="78">
        <f t="shared" si="0"/>
        <v>-1</v>
      </c>
      <c r="B17" s="79">
        <f t="shared" si="1"/>
        <v>46177.25</v>
      </c>
      <c r="C17" s="80">
        <f t="shared" si="1"/>
        <v>43527.25</v>
      </c>
      <c r="D17" s="79">
        <f t="shared" si="1"/>
        <v>48713.25</v>
      </c>
      <c r="E17" s="80">
        <f t="shared" si="1"/>
        <v>48379.25</v>
      </c>
      <c r="F17" s="79">
        <f t="shared" si="1"/>
        <v>43745.25</v>
      </c>
      <c r="G17" s="80">
        <f t="shared" si="1"/>
        <v>43468.25</v>
      </c>
      <c r="H17" s="79">
        <f t="shared" si="1"/>
        <v>18515.25</v>
      </c>
      <c r="I17" s="80">
        <f t="shared" si="1"/>
        <v>17689.25</v>
      </c>
      <c r="J17" s="79">
        <f t="shared" si="1"/>
        <v>39370.25</v>
      </c>
      <c r="K17" s="80">
        <f t="shared" si="1"/>
        <v>40245.25</v>
      </c>
      <c r="L17" s="79">
        <f t="shared" si="1"/>
        <v>44403.25</v>
      </c>
      <c r="M17" s="80">
        <f t="shared" si="1"/>
        <v>42538.25</v>
      </c>
    </row>
    <row r="18" spans="1:13" ht="12.75">
      <c r="A18" s="78">
        <f t="shared" si="0"/>
        <v>-2</v>
      </c>
      <c r="B18" s="79">
        <f t="shared" si="1"/>
        <v>48120.25</v>
      </c>
      <c r="C18" s="80">
        <f t="shared" si="1"/>
        <v>47431.25</v>
      </c>
      <c r="D18" s="79">
        <f t="shared" si="1"/>
        <v>53098.25</v>
      </c>
      <c r="E18" s="80">
        <f t="shared" si="1"/>
        <v>51755.25</v>
      </c>
      <c r="F18" s="79">
        <f t="shared" si="1"/>
        <v>50248.25</v>
      </c>
      <c r="G18" s="80">
        <f t="shared" si="1"/>
        <v>49879.25</v>
      </c>
      <c r="H18" s="79">
        <f t="shared" si="1"/>
        <v>25084.25</v>
      </c>
      <c r="I18" s="80">
        <f t="shared" si="1"/>
        <v>24648.25</v>
      </c>
      <c r="J18" s="79">
        <f t="shared" si="1"/>
        <v>44416.25</v>
      </c>
      <c r="K18" s="80">
        <f t="shared" si="1"/>
        <v>45232.25</v>
      </c>
      <c r="L18" s="79">
        <f t="shared" si="1"/>
        <v>45660.25</v>
      </c>
      <c r="M18" s="80">
        <f t="shared" si="1"/>
        <v>46139.25</v>
      </c>
    </row>
    <row r="19" spans="1:13" ht="12.75">
      <c r="A19" s="78" t="str">
        <f>A9</f>
        <v>Virus Control</v>
      </c>
      <c r="B19" s="81">
        <f t="shared" si="1"/>
        <v>48036.25</v>
      </c>
      <c r="C19" s="82">
        <f t="shared" si="1"/>
        <v>47453.25</v>
      </c>
      <c r="D19" s="83">
        <f t="shared" si="1"/>
        <v>49191.25</v>
      </c>
      <c r="E19" s="82">
        <f t="shared" si="1"/>
        <v>48296.25</v>
      </c>
      <c r="F19" s="83">
        <f t="shared" si="1"/>
        <v>47323.25</v>
      </c>
      <c r="G19" s="82">
        <f t="shared" si="1"/>
        <v>49220.25</v>
      </c>
      <c r="H19" s="83">
        <f t="shared" si="1"/>
        <v>24120.25</v>
      </c>
      <c r="I19" s="82">
        <f t="shared" si="1"/>
        <v>24105.25</v>
      </c>
      <c r="J19" s="83">
        <f t="shared" si="1"/>
        <v>44828.25</v>
      </c>
      <c r="K19" s="82">
        <f t="shared" si="1"/>
        <v>42600.25</v>
      </c>
      <c r="L19" s="83">
        <f t="shared" si="1"/>
        <v>43963.25</v>
      </c>
      <c r="M19" s="82">
        <f t="shared" si="1"/>
        <v>46559.25</v>
      </c>
    </row>
    <row r="20" spans="1:13" ht="12.75">
      <c r="A20" s="84" t="s">
        <v>26</v>
      </c>
      <c r="B20" s="85">
        <f aca="true" t="shared" si="2" ref="B20:M20">B$19/2</f>
        <v>24018.125</v>
      </c>
      <c r="C20" s="85">
        <f t="shared" si="2"/>
        <v>23726.625</v>
      </c>
      <c r="D20" s="86">
        <f t="shared" si="2"/>
        <v>24595.625</v>
      </c>
      <c r="E20" s="85">
        <f t="shared" si="2"/>
        <v>24148.125</v>
      </c>
      <c r="F20" s="86">
        <f t="shared" si="2"/>
        <v>23661.625</v>
      </c>
      <c r="G20" s="85">
        <f t="shared" si="2"/>
        <v>24610.125</v>
      </c>
      <c r="H20" s="86">
        <f t="shared" si="2"/>
        <v>12060.125</v>
      </c>
      <c r="I20" s="85">
        <f t="shared" si="2"/>
        <v>12052.625</v>
      </c>
      <c r="J20" s="86">
        <f t="shared" si="2"/>
        <v>22414.125</v>
      </c>
      <c r="K20" s="85">
        <f t="shared" si="2"/>
        <v>21300.125</v>
      </c>
      <c r="L20" s="86">
        <f t="shared" si="2"/>
        <v>21981.625</v>
      </c>
      <c r="M20" s="85">
        <f t="shared" si="2"/>
        <v>23279.625</v>
      </c>
    </row>
    <row r="21" spans="1:13" ht="12.75">
      <c r="A21" s="78">
        <f aca="true" t="shared" si="3" ref="A21:A27">A13</f>
        <v>3</v>
      </c>
      <c r="B21" s="79">
        <f aca="true" t="shared" si="4" ref="B21:M27">B$20</f>
        <v>24018.125</v>
      </c>
      <c r="C21" s="80">
        <f t="shared" si="4"/>
        <v>23726.625</v>
      </c>
      <c r="D21" s="79">
        <f t="shared" si="4"/>
        <v>24595.625</v>
      </c>
      <c r="E21" s="87">
        <f t="shared" si="4"/>
        <v>24148.125</v>
      </c>
      <c r="F21" s="79">
        <f t="shared" si="4"/>
        <v>23661.625</v>
      </c>
      <c r="G21" s="87">
        <f t="shared" si="4"/>
        <v>24610.125</v>
      </c>
      <c r="H21" s="79">
        <f t="shared" si="4"/>
        <v>12060.125</v>
      </c>
      <c r="I21" s="80">
        <f>I$20</f>
        <v>12052.625</v>
      </c>
      <c r="J21" s="79">
        <f>J$20</f>
        <v>22414.125</v>
      </c>
      <c r="K21" s="80">
        <f>K$20</f>
        <v>21300.125</v>
      </c>
      <c r="L21" s="79">
        <f>L$20</f>
        <v>21981.625</v>
      </c>
      <c r="M21" s="80">
        <f>M$20</f>
        <v>23279.625</v>
      </c>
    </row>
    <row r="22" spans="1:13" ht="12.75">
      <c r="A22" s="78">
        <f t="shared" si="3"/>
        <v>2</v>
      </c>
      <c r="B22" s="79">
        <f t="shared" si="4"/>
        <v>24018.125</v>
      </c>
      <c r="C22" s="80">
        <f t="shared" si="4"/>
        <v>23726.625</v>
      </c>
      <c r="D22" s="79">
        <f t="shared" si="4"/>
        <v>24595.625</v>
      </c>
      <c r="E22" s="80">
        <f t="shared" si="4"/>
        <v>24148.125</v>
      </c>
      <c r="F22" s="79">
        <f t="shared" si="4"/>
        <v>23661.625</v>
      </c>
      <c r="G22" s="80">
        <f t="shared" si="4"/>
        <v>24610.125</v>
      </c>
      <c r="H22" s="79">
        <f t="shared" si="4"/>
        <v>12060.125</v>
      </c>
      <c r="I22" s="80">
        <f t="shared" si="4"/>
        <v>12052.625</v>
      </c>
      <c r="J22" s="79">
        <f t="shared" si="4"/>
        <v>22414.125</v>
      </c>
      <c r="K22" s="80">
        <f t="shared" si="4"/>
        <v>21300.125</v>
      </c>
      <c r="L22" s="79">
        <f t="shared" si="4"/>
        <v>21981.625</v>
      </c>
      <c r="M22" s="80">
        <f>M$20</f>
        <v>23279.625</v>
      </c>
    </row>
    <row r="23" spans="1:13" ht="12.75">
      <c r="A23" s="78">
        <f t="shared" si="3"/>
        <v>1</v>
      </c>
      <c r="B23" s="79">
        <f t="shared" si="4"/>
        <v>24018.125</v>
      </c>
      <c r="C23" s="80">
        <f t="shared" si="4"/>
        <v>23726.625</v>
      </c>
      <c r="D23" s="79">
        <f t="shared" si="4"/>
        <v>24595.625</v>
      </c>
      <c r="E23" s="80">
        <f t="shared" si="4"/>
        <v>24148.125</v>
      </c>
      <c r="F23" s="79">
        <f t="shared" si="4"/>
        <v>23661.625</v>
      </c>
      <c r="G23" s="80">
        <f t="shared" si="4"/>
        <v>24610.125</v>
      </c>
      <c r="H23" s="79">
        <f t="shared" si="4"/>
        <v>12060.125</v>
      </c>
      <c r="I23" s="80">
        <f t="shared" si="4"/>
        <v>12052.625</v>
      </c>
      <c r="J23" s="79">
        <f t="shared" si="4"/>
        <v>22414.125</v>
      </c>
      <c r="K23" s="80">
        <f t="shared" si="4"/>
        <v>21300.125</v>
      </c>
      <c r="L23" s="79">
        <f t="shared" si="4"/>
        <v>21981.625</v>
      </c>
      <c r="M23" s="80">
        <f t="shared" si="4"/>
        <v>23279.625</v>
      </c>
    </row>
    <row r="24" spans="1:13" ht="12.75">
      <c r="A24" s="78">
        <f t="shared" si="3"/>
        <v>0</v>
      </c>
      <c r="B24" s="79">
        <f t="shared" si="4"/>
        <v>24018.125</v>
      </c>
      <c r="C24" s="80">
        <f t="shared" si="4"/>
        <v>23726.625</v>
      </c>
      <c r="D24" s="79">
        <f t="shared" si="4"/>
        <v>24595.625</v>
      </c>
      <c r="E24" s="80">
        <f t="shared" si="4"/>
        <v>24148.125</v>
      </c>
      <c r="F24" s="79">
        <f t="shared" si="4"/>
        <v>23661.625</v>
      </c>
      <c r="G24" s="80">
        <f t="shared" si="4"/>
        <v>24610.125</v>
      </c>
      <c r="H24" s="79">
        <f t="shared" si="4"/>
        <v>12060.125</v>
      </c>
      <c r="I24" s="80">
        <f t="shared" si="4"/>
        <v>12052.625</v>
      </c>
      <c r="J24" s="79">
        <f t="shared" si="4"/>
        <v>22414.125</v>
      </c>
      <c r="K24" s="80">
        <f t="shared" si="4"/>
        <v>21300.125</v>
      </c>
      <c r="L24" s="79">
        <f t="shared" si="4"/>
        <v>21981.625</v>
      </c>
      <c r="M24" s="80">
        <f t="shared" si="4"/>
        <v>23279.625</v>
      </c>
    </row>
    <row r="25" spans="1:13" ht="12.75">
      <c r="A25" s="78">
        <f t="shared" si="3"/>
        <v>-1</v>
      </c>
      <c r="B25" s="79">
        <f t="shared" si="4"/>
        <v>24018.125</v>
      </c>
      <c r="C25" s="80">
        <f t="shared" si="4"/>
        <v>23726.625</v>
      </c>
      <c r="D25" s="79">
        <f t="shared" si="4"/>
        <v>24595.625</v>
      </c>
      <c r="E25" s="80">
        <f t="shared" si="4"/>
        <v>24148.125</v>
      </c>
      <c r="F25" s="79">
        <f t="shared" si="4"/>
        <v>23661.625</v>
      </c>
      <c r="G25" s="80">
        <f t="shared" si="4"/>
        <v>24610.125</v>
      </c>
      <c r="H25" s="79">
        <f t="shared" si="4"/>
        <v>12060.125</v>
      </c>
      <c r="I25" s="80">
        <f t="shared" si="4"/>
        <v>12052.625</v>
      </c>
      <c r="J25" s="79">
        <f t="shared" si="4"/>
        <v>22414.125</v>
      </c>
      <c r="K25" s="80">
        <f t="shared" si="4"/>
        <v>21300.125</v>
      </c>
      <c r="L25" s="79">
        <f t="shared" si="4"/>
        <v>21981.625</v>
      </c>
      <c r="M25" s="80">
        <f t="shared" si="4"/>
        <v>23279.625</v>
      </c>
    </row>
    <row r="26" spans="1:13" ht="12.75">
      <c r="A26" s="78">
        <f t="shared" si="3"/>
        <v>-2</v>
      </c>
      <c r="B26" s="79">
        <f t="shared" si="4"/>
        <v>24018.125</v>
      </c>
      <c r="C26" s="80">
        <f t="shared" si="4"/>
        <v>23726.625</v>
      </c>
      <c r="D26" s="79">
        <f t="shared" si="4"/>
        <v>24595.625</v>
      </c>
      <c r="E26" s="80">
        <f t="shared" si="4"/>
        <v>24148.125</v>
      </c>
      <c r="F26" s="79">
        <f t="shared" si="4"/>
        <v>23661.625</v>
      </c>
      <c r="G26" s="80">
        <f t="shared" si="4"/>
        <v>24610.125</v>
      </c>
      <c r="H26" s="79">
        <f t="shared" si="4"/>
        <v>12060.125</v>
      </c>
      <c r="I26" s="80">
        <f t="shared" si="4"/>
        <v>12052.625</v>
      </c>
      <c r="J26" s="79">
        <f t="shared" si="4"/>
        <v>22414.125</v>
      </c>
      <c r="K26" s="80">
        <f t="shared" si="4"/>
        <v>21300.125</v>
      </c>
      <c r="L26" s="79">
        <f t="shared" si="4"/>
        <v>21981.625</v>
      </c>
      <c r="M26" s="80">
        <f t="shared" si="4"/>
        <v>23279.625</v>
      </c>
    </row>
    <row r="27" spans="1:13" ht="12.75">
      <c r="A27" s="88" t="str">
        <f t="shared" si="3"/>
        <v>Virus Control</v>
      </c>
      <c r="B27" s="81">
        <f t="shared" si="4"/>
        <v>24018.125</v>
      </c>
      <c r="C27" s="82">
        <f t="shared" si="4"/>
        <v>23726.625</v>
      </c>
      <c r="D27" s="83">
        <f t="shared" si="4"/>
        <v>24595.625</v>
      </c>
      <c r="E27" s="82">
        <f t="shared" si="4"/>
        <v>24148.125</v>
      </c>
      <c r="F27" s="83">
        <f t="shared" si="4"/>
        <v>23661.625</v>
      </c>
      <c r="G27" s="82">
        <f t="shared" si="4"/>
        <v>24610.125</v>
      </c>
      <c r="H27" s="83">
        <f t="shared" si="4"/>
        <v>12060.125</v>
      </c>
      <c r="I27" s="82">
        <f t="shared" si="4"/>
        <v>12052.625</v>
      </c>
      <c r="J27" s="83">
        <f t="shared" si="4"/>
        <v>22414.125</v>
      </c>
      <c r="K27" s="82">
        <f t="shared" si="4"/>
        <v>21300.125</v>
      </c>
      <c r="L27" s="83">
        <f t="shared" si="4"/>
        <v>21981.625</v>
      </c>
      <c r="M27" s="82">
        <f t="shared" si="4"/>
        <v>23279.625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1</v>
      </c>
      <c r="C29" s="169"/>
      <c r="D29" s="169">
        <f>D2</f>
        <v>2</v>
      </c>
      <c r="E29" s="169"/>
      <c r="F29" s="169">
        <f>F2</f>
        <v>3</v>
      </c>
      <c r="G29" s="169"/>
      <c r="H29" s="169">
        <f>H2</f>
        <v>4</v>
      </c>
      <c r="I29" s="169"/>
      <c r="J29" s="169">
        <f>J2</f>
        <v>5</v>
      </c>
      <c r="K29" s="170"/>
      <c r="L29" s="169">
        <f>L2</f>
        <v>6</v>
      </c>
      <c r="M29" s="169"/>
      <c r="N29" s="89"/>
    </row>
    <row r="30" spans="1:14" ht="12.75" customHeight="1">
      <c r="A30" s="75">
        <f aca="true" t="shared" si="5" ref="A30:A35">A13</f>
        <v>3</v>
      </c>
      <c r="B30" s="73">
        <f>IF(B$13&gt;B$20,-9999,IF(B$13&lt;B$20,IF(B14&gt;B$20,$A13+($A14-$A13)*(B$20-B$13)/(B14-B13),""),""))</f>
      </c>
      <c r="C30" s="90">
        <f aca="true" t="shared" si="6" ref="C30:M30">IF(C$13&gt;C$20,-9999,IF(C$13&lt;C$20,IF(C14&gt;C$20,$A13+($A14-$A13)*(C$20-C$13)/(C14-C13),""),""))</f>
      </c>
      <c r="D30" s="73">
        <f t="shared" si="6"/>
      </c>
      <c r="E30" s="90">
        <f t="shared" si="6"/>
      </c>
      <c r="F30" s="73">
        <f t="shared" si="6"/>
      </c>
      <c r="G30" s="90">
        <f t="shared" si="6"/>
      </c>
      <c r="H30" s="73">
        <f t="shared" si="6"/>
      </c>
      <c r="I30" s="90">
        <f t="shared" si="6"/>
      </c>
      <c r="J30" s="73">
        <f t="shared" si="6"/>
      </c>
      <c r="K30" s="90">
        <f t="shared" si="6"/>
      </c>
      <c r="L30" s="73">
        <f t="shared" si="6"/>
      </c>
      <c r="M30" s="91">
        <f t="shared" si="6"/>
      </c>
      <c r="N30" s="92"/>
    </row>
    <row r="31" spans="1:14" ht="12.75" customHeight="1">
      <c r="A31" s="78">
        <f t="shared" si="5"/>
        <v>2</v>
      </c>
      <c r="B31" s="73">
        <f>IF(B14&lt;B$20,IF(B15&gt;B$20,$A14+($A15-$A14)*(B$20-B14)/(B15-B14),""),"")</f>
        <v>1.363795417010735</v>
      </c>
      <c r="C31" s="93">
        <f aca="true" t="shared" si="7" ref="C31:M31">IF(C14&lt;C$20,IF(C15&gt;C$20,$A14+($A15-$A14)*(C$20-C14)/(C15-C14),""),"")</f>
        <v>1.2217813984106831</v>
      </c>
      <c r="D31" s="73">
        <f t="shared" si="7"/>
      </c>
      <c r="E31" s="93">
        <f t="shared" si="7"/>
      </c>
      <c r="F31" s="73">
        <f t="shared" si="7"/>
      </c>
      <c r="G31" s="93">
        <f t="shared" si="7"/>
      </c>
      <c r="H31" s="73">
        <f t="shared" si="7"/>
      </c>
      <c r="I31" s="93">
        <f t="shared" si="7"/>
      </c>
      <c r="J31" s="73">
        <f t="shared" si="7"/>
      </c>
      <c r="K31" s="93">
        <f t="shared" si="7"/>
      </c>
      <c r="L31" s="73">
        <f t="shared" si="7"/>
      </c>
      <c r="M31" s="93">
        <f t="shared" si="7"/>
      </c>
      <c r="N31" s="92"/>
    </row>
    <row r="32" spans="1:14" ht="12.75" customHeight="1">
      <c r="A32" s="78">
        <f t="shared" si="5"/>
        <v>1</v>
      </c>
      <c r="B32" s="73">
        <f aca="true" t="shared" si="8" ref="B32:M34">IF(B15&lt;B$20,IF(B16&gt;B$20,$A15+($A16-$A15)*(B$20-B15)/(B16-B15),""),"")</f>
      </c>
      <c r="C32" s="93">
        <f t="shared" si="8"/>
      </c>
      <c r="D32" s="73">
        <f t="shared" si="8"/>
      </c>
      <c r="E32" s="93">
        <f t="shared" si="8"/>
      </c>
      <c r="F32" s="73">
        <f t="shared" si="8"/>
      </c>
      <c r="G32" s="93">
        <f t="shared" si="8"/>
      </c>
      <c r="H32" s="73">
        <f t="shared" si="8"/>
      </c>
      <c r="I32" s="93">
        <f t="shared" si="8"/>
      </c>
      <c r="J32" s="73">
        <f t="shared" si="8"/>
        <v>0.10004357471082237</v>
      </c>
      <c r="K32" s="93">
        <f t="shared" si="8"/>
        <v>0.20502685372938012</v>
      </c>
      <c r="L32" s="73">
        <f t="shared" si="8"/>
      </c>
      <c r="M32" s="93">
        <f t="shared" si="8"/>
      </c>
      <c r="N32" s="92"/>
    </row>
    <row r="33" spans="1:14" ht="12.75" customHeight="1">
      <c r="A33" s="78">
        <f t="shared" si="5"/>
        <v>0</v>
      </c>
      <c r="B33" s="73">
        <f t="shared" si="8"/>
      </c>
      <c r="C33" s="93">
        <f t="shared" si="8"/>
      </c>
      <c r="D33" s="73">
        <f t="shared" si="8"/>
        <v>-0.22774175472302274</v>
      </c>
      <c r="E33" s="93">
        <f t="shared" si="8"/>
        <v>-0.21312187439111516</v>
      </c>
      <c r="F33" s="73">
        <f t="shared" si="8"/>
        <v>-0.3240340278011511</v>
      </c>
      <c r="G33" s="93">
        <f t="shared" si="8"/>
        <v>-0.35972142056836315</v>
      </c>
      <c r="H33" s="73">
        <f t="shared" si="8"/>
        <v>-0.5544194795333748</v>
      </c>
      <c r="I33" s="93">
        <f t="shared" si="8"/>
        <v>-0.583859357696567</v>
      </c>
      <c r="J33" s="73">
        <f t="shared" si="8"/>
      </c>
      <c r="K33" s="93">
        <f t="shared" si="8"/>
      </c>
      <c r="L33" s="73">
        <f t="shared" si="8"/>
        <v>-0.37981287859928636</v>
      </c>
      <c r="M33" s="93">
        <f t="shared" si="8"/>
        <v>-0.43383628292568205</v>
      </c>
      <c r="N33" s="92"/>
    </row>
    <row r="34" spans="1:14" ht="12.75" customHeight="1">
      <c r="A34" s="78">
        <f t="shared" si="5"/>
        <v>-1</v>
      </c>
      <c r="B34" s="73">
        <f t="shared" si="8"/>
      </c>
      <c r="C34" s="93">
        <f t="shared" si="8"/>
      </c>
      <c r="D34" s="73">
        <f t="shared" si="8"/>
      </c>
      <c r="E34" s="93">
        <f t="shared" si="8"/>
      </c>
      <c r="F34" s="73">
        <f t="shared" si="8"/>
      </c>
      <c r="G34" s="93">
        <f t="shared" si="8"/>
      </c>
      <c r="H34" s="73">
        <f t="shared" si="8"/>
      </c>
      <c r="I34" s="93">
        <f t="shared" si="8"/>
      </c>
      <c r="J34" s="73">
        <f t="shared" si="8"/>
      </c>
      <c r="K34" s="93">
        <f t="shared" si="8"/>
      </c>
      <c r="L34" s="73">
        <f t="shared" si="8"/>
      </c>
      <c r="M34" s="93">
        <f t="shared" si="8"/>
      </c>
      <c r="N34" s="92"/>
    </row>
    <row r="35" spans="1:14" ht="12.75" customHeight="1">
      <c r="A35" s="78">
        <f t="shared" si="5"/>
        <v>-2</v>
      </c>
      <c r="B35" s="73">
        <f>IF(B18&lt;B$20,9999,"")</f>
      </c>
      <c r="C35" s="93">
        <f aca="true" t="shared" si="9" ref="C35:M35">IF(C18&lt;C$20,9999,"")</f>
      </c>
      <c r="D35" s="73">
        <f t="shared" si="9"/>
      </c>
      <c r="E35" s="93">
        <f t="shared" si="9"/>
      </c>
      <c r="F35" s="73">
        <f t="shared" si="9"/>
      </c>
      <c r="G35" s="93">
        <f t="shared" si="9"/>
      </c>
      <c r="H35" s="73">
        <f t="shared" si="9"/>
      </c>
      <c r="I35" s="93">
        <f t="shared" si="9"/>
      </c>
      <c r="J35" s="73">
        <f t="shared" si="9"/>
      </c>
      <c r="K35" s="93">
        <f t="shared" si="9"/>
      </c>
      <c r="L35" s="73">
        <f t="shared" si="9"/>
      </c>
      <c r="M35" s="93">
        <f t="shared" si="9"/>
      </c>
      <c r="N35" s="92"/>
    </row>
    <row r="36" spans="1:14" ht="12.75" customHeight="1">
      <c r="A36" s="88" t="s">
        <v>28</v>
      </c>
      <c r="B36" s="73">
        <f>MIN(B30:B35)</f>
        <v>1.363795417010735</v>
      </c>
      <c r="C36" s="94">
        <f aca="true" t="shared" si="10" ref="C36:M36">MIN(C30:C35)</f>
        <v>1.2217813984106831</v>
      </c>
      <c r="D36" s="73">
        <f t="shared" si="10"/>
        <v>-0.22774175472302274</v>
      </c>
      <c r="E36" s="94">
        <f t="shared" si="10"/>
        <v>-0.21312187439111516</v>
      </c>
      <c r="F36" s="73">
        <f t="shared" si="10"/>
        <v>-0.3240340278011511</v>
      </c>
      <c r="G36" s="94">
        <f t="shared" si="10"/>
        <v>-0.35972142056836315</v>
      </c>
      <c r="H36" s="73">
        <f t="shared" si="10"/>
        <v>-0.5544194795333748</v>
      </c>
      <c r="I36" s="94">
        <f t="shared" si="10"/>
        <v>-0.583859357696567</v>
      </c>
      <c r="J36" s="73">
        <f t="shared" si="10"/>
        <v>0.10004357471082237</v>
      </c>
      <c r="K36" s="94">
        <f t="shared" si="10"/>
        <v>0.20502685372938012</v>
      </c>
      <c r="L36" s="73">
        <f t="shared" si="10"/>
        <v>-0.37981287859928636</v>
      </c>
      <c r="M36" s="94">
        <f t="shared" si="10"/>
        <v>-0.43383628292568205</v>
      </c>
      <c r="N36" s="92"/>
    </row>
    <row r="37" spans="1:13" ht="12.75">
      <c r="A37" s="95" t="s">
        <v>29</v>
      </c>
      <c r="B37" s="15">
        <f>IF(COUNT(B30:B35)&gt;1,"ERROR",IF(B36=9999,"&gt;",IF(B36=-9999,"&lt;",10^B36)))</f>
        <v>23.10975902903934</v>
      </c>
      <c r="C37" s="15">
        <f aca="true" t="shared" si="11" ref="C37:M37">IF(COUNT(C30:C35)&gt;1,"ERROR",IF(C36=9999,"&gt;",IF(C36=-9999,"&lt;",10^C36)))</f>
        <v>16.664082169039922</v>
      </c>
      <c r="D37" s="15">
        <f t="shared" si="11"/>
        <v>0.5919135000954605</v>
      </c>
      <c r="E37" s="15">
        <f t="shared" si="11"/>
        <v>0.6121785742974561</v>
      </c>
      <c r="F37" s="15">
        <f t="shared" si="11"/>
        <v>0.47420482895165134</v>
      </c>
      <c r="G37" s="15">
        <f t="shared" si="11"/>
        <v>0.4367959263872894</v>
      </c>
      <c r="H37" s="15">
        <f t="shared" si="11"/>
        <v>0.2789847860765799</v>
      </c>
      <c r="I37" s="15">
        <f t="shared" si="11"/>
        <v>0.26069976657075505</v>
      </c>
      <c r="J37" s="15">
        <f t="shared" si="11"/>
        <v>1.2590517317571963</v>
      </c>
      <c r="K37" s="15">
        <f t="shared" si="11"/>
        <v>1.6033445272223361</v>
      </c>
      <c r="L37" s="15">
        <f t="shared" si="11"/>
        <v>0.41704903574174573</v>
      </c>
      <c r="M37" s="15">
        <f t="shared" si="11"/>
        <v>0.3682677743005025</v>
      </c>
    </row>
    <row r="38" spans="1:13" ht="12.75">
      <c r="A38" s="96" t="s">
        <v>30</v>
      </c>
      <c r="B38" s="168">
        <f>AVERAGE(B37:C37)</f>
        <v>19.88692059903963</v>
      </c>
      <c r="C38" s="168"/>
      <c r="D38" s="168">
        <f>AVERAGE(D37:E37)</f>
        <v>0.6020460371964583</v>
      </c>
      <c r="E38" s="168"/>
      <c r="F38" s="168">
        <f>AVERAGE(F37:G37)</f>
        <v>0.4555003776694704</v>
      </c>
      <c r="G38" s="168"/>
      <c r="H38" s="168">
        <f>AVERAGE(H37:I37)</f>
        <v>0.2698422763236675</v>
      </c>
      <c r="I38" s="168"/>
      <c r="J38" s="168">
        <f>AVERAGE(J37:K37)</f>
        <v>1.4311981294897662</v>
      </c>
      <c r="K38" s="168"/>
      <c r="L38" s="168">
        <f>AVERAGE(L37:M37)</f>
        <v>0.39265840502112415</v>
      </c>
      <c r="M38" s="168"/>
    </row>
  </sheetData>
  <sheetProtection sheet="1" objects="1" scenarios="1" formatColumns="0"/>
  <mergeCells count="25">
    <mergeCell ref="B1:M1"/>
    <mergeCell ref="B2:C2"/>
    <mergeCell ref="D2:E2"/>
    <mergeCell ref="F2:G2"/>
    <mergeCell ref="H2:I2"/>
    <mergeCell ref="J2:K2"/>
    <mergeCell ref="L2:M2"/>
    <mergeCell ref="B12:C12"/>
    <mergeCell ref="D12:E12"/>
    <mergeCell ref="F12:G12"/>
    <mergeCell ref="H12:I12"/>
    <mergeCell ref="J12:K12"/>
    <mergeCell ref="L12:M12"/>
    <mergeCell ref="B29:C29"/>
    <mergeCell ref="D29:E29"/>
    <mergeCell ref="F29:G29"/>
    <mergeCell ref="H29:I29"/>
    <mergeCell ref="J29:K29"/>
    <mergeCell ref="L29:M29"/>
    <mergeCell ref="B38:C38"/>
    <mergeCell ref="D38:E38"/>
    <mergeCell ref="F38:G38"/>
    <mergeCell ref="H38:I38"/>
    <mergeCell ref="J38:K38"/>
    <mergeCell ref="L38:M38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I15" sqref="I15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Worksheet!C64</f>
        <v>0</v>
      </c>
      <c r="C2" s="174"/>
      <c r="D2" s="175">
        <f>Worksheet!C65</f>
        <v>0</v>
      </c>
      <c r="E2" s="175"/>
      <c r="F2" s="176">
        <f>Worksheet!C66</f>
        <v>0</v>
      </c>
      <c r="G2" s="177"/>
      <c r="H2" s="176">
        <f>Worksheet!C67</f>
        <v>0</v>
      </c>
      <c r="I2" s="177"/>
      <c r="J2" s="175">
        <f>Worksheet!C68</f>
        <v>0</v>
      </c>
      <c r="K2" s="175"/>
      <c r="L2" s="176">
        <f>Worksheet!C69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Worksheet!C56</f>
        <v>0</v>
      </c>
      <c r="C2" s="174"/>
      <c r="D2" s="175">
        <f>Worksheet!C57</f>
        <v>0</v>
      </c>
      <c r="E2" s="175"/>
      <c r="F2" s="176">
        <f>Worksheet!C58</f>
        <v>0</v>
      </c>
      <c r="G2" s="177"/>
      <c r="H2" s="176">
        <f>Worksheet!C59</f>
        <v>0</v>
      </c>
      <c r="I2" s="177"/>
      <c r="J2" s="175">
        <f>Worksheet!C60</f>
        <v>0</v>
      </c>
      <c r="K2" s="175"/>
      <c r="L2" s="176">
        <f>Worksheet!C61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Worksheet!C48</f>
        <v>0</v>
      </c>
      <c r="C2" s="174"/>
      <c r="D2" s="175">
        <f>Worksheet!C49</f>
        <v>0</v>
      </c>
      <c r="E2" s="175"/>
      <c r="F2" s="176">
        <f>Worksheet!C50</f>
        <v>0</v>
      </c>
      <c r="G2" s="177"/>
      <c r="H2" s="176">
        <f>Worksheet!C51</f>
        <v>0</v>
      </c>
      <c r="I2" s="177"/>
      <c r="J2" s="175">
        <f>Worksheet!C52</f>
        <v>0</v>
      </c>
      <c r="K2" s="175"/>
      <c r="L2" s="176">
        <f>Worksheet!C53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Worksheet!C40</f>
        <v>0</v>
      </c>
      <c r="C2" s="174"/>
      <c r="D2" s="175">
        <f>Worksheet!C41</f>
        <v>0</v>
      </c>
      <c r="E2" s="175"/>
      <c r="F2" s="176">
        <f>Worksheet!C42</f>
        <v>0</v>
      </c>
      <c r="G2" s="177"/>
      <c r="H2" s="176">
        <f>Worksheet!C43</f>
        <v>0</v>
      </c>
      <c r="I2" s="177"/>
      <c r="J2" s="175">
        <f>Worksheet!C44</f>
        <v>0</v>
      </c>
      <c r="K2" s="175"/>
      <c r="L2" s="176">
        <f>Worksheet!C45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Worksheet!C32</f>
        <v>0</v>
      </c>
      <c r="C2" s="174"/>
      <c r="D2" s="175">
        <f>Worksheet!C33</f>
        <v>0</v>
      </c>
      <c r="E2" s="175"/>
      <c r="F2" s="176">
        <f>Worksheet!C34</f>
        <v>0</v>
      </c>
      <c r="G2" s="177"/>
      <c r="H2" s="176">
        <f>Worksheet!C35</f>
        <v>0</v>
      </c>
      <c r="I2" s="177"/>
      <c r="J2" s="175">
        <f>Worksheet!C36</f>
        <v>0</v>
      </c>
      <c r="K2" s="175"/>
      <c r="L2" s="176">
        <f>Worksheet!C37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9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Worksheet!C24</f>
        <v>0</v>
      </c>
      <c r="C2" s="174"/>
      <c r="D2" s="175">
        <f>Worksheet!C25</f>
        <v>0</v>
      </c>
      <c r="E2" s="175"/>
      <c r="F2" s="176">
        <f>Worksheet!C26</f>
        <v>0</v>
      </c>
      <c r="G2" s="177"/>
      <c r="H2" s="176">
        <f>Worksheet!C27</f>
        <v>0</v>
      </c>
      <c r="I2" s="177"/>
      <c r="J2" s="175">
        <f>Worksheet!C28</f>
        <v>0</v>
      </c>
      <c r="K2" s="175"/>
      <c r="L2" s="176">
        <f>Worksheet!C29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Worksheet!C16</f>
        <v>0</v>
      </c>
      <c r="C2" s="174"/>
      <c r="D2" s="175">
        <f>Worksheet!C17</f>
        <v>0</v>
      </c>
      <c r="E2" s="175"/>
      <c r="F2" s="176">
        <f>Worksheet!C18</f>
        <v>0</v>
      </c>
      <c r="G2" s="177"/>
      <c r="H2" s="176">
        <f>Worksheet!C19</f>
        <v>0</v>
      </c>
      <c r="I2" s="177"/>
      <c r="J2" s="175">
        <f>Worksheet!C20</f>
        <v>0</v>
      </c>
      <c r="K2" s="175"/>
      <c r="L2" s="176">
        <f>Worksheet!C21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angie.lackenby</cp:lastModifiedBy>
  <cp:lastPrinted>2012-11-06T14:59:29Z</cp:lastPrinted>
  <dcterms:created xsi:type="dcterms:W3CDTF">2005-10-19T15:20:46Z</dcterms:created>
  <dcterms:modified xsi:type="dcterms:W3CDTF">2012-12-20T10:12:45Z</dcterms:modified>
  <cp:category/>
  <cp:version/>
  <cp:contentType/>
  <cp:contentStatus/>
</cp:coreProperties>
</file>